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461" windowWidth="20625" windowHeight="13740" firstSheet="1" activeTab="7"/>
  </bookViews>
  <sheets>
    <sheet name="Instructions" sheetId="1" r:id="rId1"/>
    <sheet name="UtilSum" sheetId="2" r:id="rId2"/>
    <sheet name="Oil" sheetId="3" r:id="rId3"/>
    <sheet name="Electricity" sheetId="4" r:id="rId4"/>
    <sheet name="Gas" sheetId="5" r:id="rId5"/>
    <sheet name="Water" sheetId="6" r:id="rId6"/>
    <sheet name="Propane" sheetId="7" r:id="rId7"/>
    <sheet name="Degree Days (DD)" sheetId="8" r:id="rId8"/>
    <sheet name="kbtu SF Calc" sheetId="9" r:id="rId9"/>
  </sheets>
  <definedNames>
    <definedName name="_xlnm.Print_Area" localSheetId="3">'Electricity'!$A$1:$R$81</definedName>
    <definedName name="_xlnm.Print_Area" localSheetId="4">'Gas'!$A$1:$Q$113</definedName>
    <definedName name="_xlnm.Print_Area" localSheetId="2">'Oil'!$A$1:$P$84</definedName>
    <definedName name="_xlnm.Print_Area" localSheetId="1">'UtilSum'!$A$1:$N$47</definedName>
    <definedName name="_xlnm.Print_Area" localSheetId="5">'Water'!$A$1:$N$100</definedName>
  </definedNames>
  <calcPr fullCalcOnLoad="1"/>
</workbook>
</file>

<file path=xl/sharedStrings.xml><?xml version="1.0" encoding="utf-8"?>
<sst xmlns="http://schemas.openxmlformats.org/spreadsheetml/2006/main" count="1245" uniqueCount="191">
  <si>
    <t>To this day, many sources still track degree days using this standard, including the National Oceanic and Atmospheric Administration (NOAA).</t>
  </si>
  <si>
    <t>Heating Degree Days</t>
  </si>
  <si>
    <t>WATER &amp; SEWER USE</t>
  </si>
  <si>
    <t>$S</t>
  </si>
  <si>
    <t>Units</t>
  </si>
  <si>
    <t>GAS USE</t>
  </si>
  <si>
    <t>What is a degree day?</t>
  </si>
  <si>
    <t>Massachusetts Interfaith Power &amp; Light UTILITY USE &amp; COST SPREADSHEET</t>
  </si>
  <si>
    <t>1.  Insert the facility NAME at Cell G3 on the "UtilSum" sheet</t>
  </si>
  <si>
    <t>2.  Insert facility Sq. Ft in Cell G4 on the "UtilSum" sheet.  This is the TOTAL of all space in the facility, not the foot print.</t>
  </si>
  <si>
    <t xml:space="preserve"> 20 mpg cars</t>
  </si>
  <si>
    <t xml:space="preserve"> It would need</t>
  </si>
  <si>
    <t>Example 2: Average daily temperature = 45. Balance point = 60. Heating degree days = 15 HDD. (60-45=15)</t>
  </si>
  <si>
    <t>Why not use average temperature instead of degree days?</t>
  </si>
  <si>
    <t xml:space="preserve">The 65-degree balance point standard was developed 75 years ago to help the gas industry predict heating loads in residences. </t>
  </si>
  <si>
    <t>Serves&gt;</t>
  </si>
  <si>
    <t>Rate</t>
  </si>
  <si>
    <t>www.MIPandL.org</t>
  </si>
  <si>
    <t>TOTAL</t>
  </si>
  <si>
    <t>Bill Month</t>
  </si>
  <si>
    <t>7.  This form goes back to 2010.  Get as much history as possible so that you really understand your use and cost pattern, especially as related to Degree Days.</t>
  </si>
  <si>
    <t>.</t>
  </si>
  <si>
    <t>% prior year</t>
  </si>
  <si>
    <t>Degree Days as of</t>
  </si>
  <si>
    <t>% gallons of prior year</t>
  </si>
  <si>
    <t>OIL USE</t>
  </si>
  <si>
    <t xml:space="preserve">4) Enter the years for which you need data. Input the data into the appropriate cells. The data </t>
  </si>
  <si>
    <t>will automatically appear on the other worksheets.</t>
  </si>
  <si>
    <t>3) Enter the Station code</t>
  </si>
  <si>
    <t>Total BTU</t>
  </si>
  <si>
    <t>Definitions:</t>
  </si>
  <si>
    <t>BTU</t>
  </si>
  <si>
    <t>There is no copyright on this.  Please spread it around.  The more use the better!</t>
  </si>
  <si>
    <t>%  $s of prior year</t>
  </si>
  <si>
    <t xml:space="preserve">Since residences have fewer sources of internal heat gains per square foot (occupants, lighting and equipment), </t>
  </si>
  <si>
    <t>Data Used in Calculations</t>
  </si>
  <si>
    <t>Gas</t>
  </si>
  <si>
    <t>Oil</t>
  </si>
  <si>
    <t>$s</t>
  </si>
  <si>
    <t xml:space="preserve">Not only are walls, roofs and windows insulated much better, but also there are many more sources of internal heat gains (lights and equipment). </t>
  </si>
  <si>
    <t>taken off the road (12,000 miles/year) all year</t>
  </si>
  <si>
    <t>OR</t>
  </si>
  <si>
    <t>about</t>
  </si>
  <si>
    <t>NE trees</t>
  </si>
  <si>
    <t>60°</t>
  </si>
  <si>
    <t>lbs/kWh</t>
  </si>
  <si>
    <t>lbs/therm</t>
  </si>
  <si>
    <t>Bill Date</t>
  </si>
  <si>
    <t>$/unit</t>
  </si>
  <si>
    <r>
      <t>CO</t>
    </r>
    <r>
      <rPr>
        <b/>
        <sz val="9"/>
        <rFont val="Times"/>
        <family val="0"/>
      </rPr>
      <t xml:space="preserve">2 </t>
    </r>
    <r>
      <rPr>
        <b/>
        <sz val="12"/>
        <rFont val="Times"/>
        <family val="0"/>
      </rPr>
      <t>lbs               2013</t>
    </r>
  </si>
  <si>
    <t>kBTU per SF for 2013</t>
  </si>
  <si>
    <t>kBTU</t>
  </si>
  <si>
    <t>Degree Days for</t>
  </si>
  <si>
    <t>BTU Content source: http://www.eia.gov/kids/energy.cfm?page=about_energy_units-basics</t>
  </si>
  <si>
    <t xml:space="preserve">It's calculated as the difference between the average daily temperature and the balance point temperature (60 degrees). </t>
  </si>
  <si>
    <t>Degree Days</t>
  </si>
  <si>
    <t>VOLUME</t>
  </si>
  <si>
    <t>DD Balance point temp</t>
  </si>
  <si>
    <t xml:space="preserve">4) Input the heating and cooling degree day data into the appropriate cells. The data </t>
  </si>
  <si>
    <t xml:space="preserve">8.  Enter utility use and cost data in the light green boxes on each tab for each month. </t>
  </si>
  <si>
    <t>January</t>
  </si>
  <si>
    <t>PROPANE</t>
  </si>
  <si>
    <r>
      <t>CO</t>
    </r>
    <r>
      <rPr>
        <i/>
        <sz val="9"/>
        <rFont val="Times"/>
        <family val="0"/>
      </rPr>
      <t xml:space="preserve">2 </t>
    </r>
    <r>
      <rPr>
        <i/>
        <sz val="12"/>
        <rFont val="Times"/>
        <family val="0"/>
      </rPr>
      <t>lbs</t>
    </r>
  </si>
  <si>
    <t>Total BTU calculation</t>
  </si>
  <si>
    <t>PROPANE USE</t>
  </si>
  <si>
    <t>Example: 2010 had about 10% fewer heating degree days than 2009, thus you would expect to use 10% less fuel/energy for heating. But if you used 15% less energy, you would know you decreased your real energy use 5%.</t>
  </si>
  <si>
    <t xml:space="preserve">4.  Insert the utility provider name, account and meter numbers at the top of each tab. </t>
  </si>
  <si>
    <t>5.  Call your utility company, oil company or town with account #.  They can readily provide 2 to 3 years of information within a day.  Some may suggest an on-line source.</t>
  </si>
  <si>
    <t>6.  Historic records in your files can also be tapped.</t>
  </si>
  <si>
    <r>
      <t xml:space="preserve">3.  </t>
    </r>
    <r>
      <rPr>
        <b/>
        <sz val="18"/>
        <rFont val="Times"/>
        <family val="0"/>
      </rPr>
      <t>OPEN EACH TAB</t>
    </r>
    <r>
      <rPr>
        <sz val="18"/>
        <rFont val="Times"/>
        <family val="0"/>
      </rPr>
      <t xml:space="preserve">          This is where monthly use and cost data entered for your utilities&gt;&gt; oil, electricity, gas, water, and/or  propane</t>
    </r>
  </si>
  <si>
    <t>a. Utility information: Each month, enter cost and amount of energy used for electricity, oil, gas, propane and water</t>
  </si>
  <si>
    <t xml:space="preserve">9.  The calculations (total, $s/volume and % increase) are automatically entered on each page. These cells are locked to prevent accidental entry from corrupting the spreadsheet. </t>
  </si>
  <si>
    <t xml:space="preserve">  If you need to unlock one of these cells for any reason the password is mipandL</t>
  </si>
  <si>
    <t>If you are in the suburbs or farther west, you will want to get data for your location.</t>
  </si>
  <si>
    <t>Why is a 60-degree balance point better than 65?</t>
  </si>
  <si>
    <t>iss almost universally more appropriate than 65.</t>
  </si>
  <si>
    <t>% of prior year kWh</t>
  </si>
  <si>
    <t>% of prior year DD</t>
  </si>
  <si>
    <t>kWh</t>
  </si>
  <si>
    <t>$/kWh</t>
  </si>
  <si>
    <t>Heating oil</t>
  </si>
  <si>
    <t>Propane</t>
  </si>
  <si>
    <r>
      <t xml:space="preserve">You are encouraged to visit MIP&amp;L's web site for </t>
    </r>
    <r>
      <rPr>
        <i/>
        <sz val="12"/>
        <rFont val="Times"/>
        <family val="0"/>
      </rPr>
      <t xml:space="preserve">Everyday Environmental Stewardship </t>
    </r>
    <r>
      <rPr>
        <b/>
        <sz val="12"/>
        <rFont val="Times"/>
        <family val="0"/>
      </rPr>
      <t xml:space="preserve">Briefs </t>
    </r>
    <r>
      <rPr>
        <sz val="12"/>
        <rFont val="Times"/>
        <family val="0"/>
      </rPr>
      <t xml:space="preserve">to help implement good stewardship practices. </t>
    </r>
  </si>
  <si>
    <t>Go to cells H11 - H26 for detailed instructions on updating data</t>
  </si>
  <si>
    <t>FAQs</t>
  </si>
  <si>
    <t>How are degree days calculated?</t>
  </si>
  <si>
    <t>Updating Data</t>
  </si>
  <si>
    <t>No data entry is required on this page</t>
  </si>
  <si>
    <t>$/gallon</t>
  </si>
  <si>
    <t>Gallons</t>
  </si>
  <si>
    <t xml:space="preserve">          ELECTRICITY</t>
  </si>
  <si>
    <t>Boston</t>
  </si>
  <si>
    <t xml:space="preserve">     Each page provides for more than one account ("meter"), should your facility have multiple electric, gas, etc accounts or meters.</t>
  </si>
  <si>
    <t xml:space="preserve">A warm day (80 average temp) combined with a cold day (40 average temp) average 60. So do two mild days of 59 and 61. </t>
  </si>
  <si>
    <t>% change $s</t>
  </si>
  <si>
    <t>Start Date</t>
  </si>
  <si>
    <t>$s</t>
  </si>
  <si>
    <t>KWH</t>
  </si>
  <si>
    <t>March</t>
  </si>
  <si>
    <t>April</t>
  </si>
  <si>
    <t>May</t>
  </si>
  <si>
    <t>June</t>
  </si>
  <si>
    <t>July</t>
  </si>
  <si>
    <t>February</t>
  </si>
  <si>
    <t>Therms</t>
  </si>
  <si>
    <t>$/therm</t>
  </si>
  <si>
    <t>% of prior year therms</t>
  </si>
  <si>
    <t>Heating Degree Days</t>
  </si>
  <si>
    <t>%  $s of prior year</t>
  </si>
  <si>
    <t>Cooling Degree Days</t>
  </si>
  <si>
    <t>% of prior year $s</t>
  </si>
  <si>
    <t>November</t>
  </si>
  <si>
    <t>insert  Sq Ft  here &gt;&gt;&gt;</t>
  </si>
  <si>
    <t>Energy Type</t>
  </si>
  <si>
    <t>Unit</t>
  </si>
  <si>
    <t>BTU per unit</t>
  </si>
  <si>
    <t>Because colder winters will require more heating and hotter summers will require more cooling, it is important to compare energy usage to the number of degree days.</t>
  </si>
  <si>
    <t>Extensive use of degree day correlations by thousands of EnergyCAP users since 1982 has shown that a 60-degree balance point for modern buildings is almost universally more appropriate than 65.</t>
  </si>
  <si>
    <t>In non-residential buildings, use a higher balance point (56-60+) for buildings that have low internal heat gains, high ventilation rates and poor insulation.</t>
  </si>
  <si>
    <t>Cooling</t>
  </si>
  <si>
    <t>Carbon Content for gas, oil and propane data source: Energy Information Administration http://www.eia.gov/oiaf/1605/excel/Fuel%20Emission%20Factors.xls (Except electricity: MIP&amp;L Spreadsheet)</t>
  </si>
  <si>
    <t>square feet</t>
  </si>
  <si>
    <t>December</t>
  </si>
  <si>
    <t>Insert Congregation Name in cell G3 on the UtilSum sheet</t>
  </si>
  <si>
    <t>British Thermal Unit, a measure of the energy content of a fuel</t>
  </si>
  <si>
    <t>Meter #</t>
  </si>
  <si>
    <t>Account #</t>
  </si>
  <si>
    <t>Therm</t>
  </si>
  <si>
    <t>gallon</t>
  </si>
  <si>
    <t>Electricity</t>
  </si>
  <si>
    <t>kwh</t>
  </si>
  <si>
    <t>Natural Gas</t>
  </si>
  <si>
    <t>cubic foot</t>
  </si>
  <si>
    <t>1000 British Thermal Units</t>
  </si>
  <si>
    <t>kBTU/SF for year</t>
  </si>
  <si>
    <t>Do not enter data below this row</t>
  </si>
  <si>
    <t>Degree Day Data</t>
  </si>
  <si>
    <t xml:space="preserve">A degree day is a measure of relative heating and cooling energy required by buildings that accounts for differences in weather from year to year.  </t>
  </si>
  <si>
    <t>Station Code:</t>
  </si>
  <si>
    <t xml:space="preserve">Using degree days, you can see that the relative amount of energy required for the first set of days is much greater than for the second set of days. </t>
  </si>
  <si>
    <t xml:space="preserve">                GAS</t>
  </si>
  <si>
    <t xml:space="preserve">               OIL</t>
  </si>
  <si>
    <t>Customizing Degree Days to your location</t>
  </si>
  <si>
    <t>% of prior year</t>
  </si>
  <si>
    <t>$s</t>
  </si>
  <si>
    <t>When the average daily temperature is above the balance point, the result is cooling degree days; when below, the result is heating degree days.</t>
  </si>
  <si>
    <t xml:space="preserve">Today's residences and commercial/institutional buildings are very different. </t>
  </si>
  <si>
    <t xml:space="preserve">Studies back then showed that when the average daily temperature fell below 65, residences began turning on the heat. </t>
  </si>
  <si>
    <t>MACH</t>
  </si>
  <si>
    <r>
      <t>Degree days provided initially are for BOSTON</t>
    </r>
    <r>
      <rPr>
        <b/>
        <i/>
        <sz val="14"/>
        <color indexed="10"/>
        <rFont val="Times"/>
        <family val="0"/>
      </rPr>
      <t xml:space="preserve"> </t>
    </r>
    <r>
      <rPr>
        <sz val="14"/>
        <color indexed="10"/>
        <rFont val="Times"/>
        <family val="0"/>
      </rPr>
      <t xml:space="preserve">starting with 2010. If you want to update Boston data, simply go to the website below and enter heating degree days and cooling degree days.    </t>
    </r>
  </si>
  <si>
    <t xml:space="preserve">The problem with average temperature is that highs and lows cancel each other out. </t>
  </si>
  <si>
    <t>The Total Degree Days and the annual total are calculated.</t>
  </si>
  <si>
    <t>lbs/gallon</t>
  </si>
  <si>
    <t xml:space="preserve">     Other cells are locked to prevent accidental entry of corrupting the spreadsheet. If you need to unlock it for any reason, the password is 'mipandl'</t>
  </si>
  <si>
    <t xml:space="preserve">But in first case there are 20 CDD and 20 HDD while in the second there are 1 CDD and 1 HDD. </t>
  </si>
  <si>
    <t>SUMMARY OF UTILITY USE &amp; COST</t>
  </si>
  <si>
    <t xml:space="preserve">     For example:  cost ($137.52) and kWh (675) for electricity.  </t>
  </si>
  <si>
    <t>August</t>
  </si>
  <si>
    <t>September</t>
  </si>
  <si>
    <t>http://www.weatherdatadepot.com/</t>
  </si>
  <si>
    <t>2) Make sure the "Balance Point" is set for 60 degrees F</t>
  </si>
  <si>
    <t>to offset this Carbon Footpint</t>
  </si>
  <si>
    <t>Heating</t>
  </si>
  <si>
    <r>
      <t xml:space="preserve">b. Degree day information: Detailed instructions are on the "Degree Days" (DD) tab. Default DD are Boston. </t>
    </r>
    <r>
      <rPr>
        <b/>
        <i/>
        <sz val="24"/>
        <rFont val="Times"/>
        <family val="0"/>
      </rPr>
      <t>PUT IN DD for your location!!!!</t>
    </r>
  </si>
  <si>
    <t xml:space="preserve">Updated data are posted each month. On a regular basis, go to the site and input the new data. </t>
  </si>
  <si>
    <t xml:space="preserve">http://www.weatherdatadepot.com/?gclid=CNPdkPHH1KICFYNd5Qod7W0YwQ#  </t>
  </si>
  <si>
    <t>Instructions for updating Degree Day Data</t>
  </si>
  <si>
    <t>Carbon content (lbs per unit)</t>
  </si>
  <si>
    <t>The US Energy Information Administration calculates that the average house of worship in the Northeast uses 50 kBTU per square foot per year. Is your house of worship better or worse than average?</t>
  </si>
  <si>
    <t xml:space="preserve">1) Go to </t>
  </si>
  <si>
    <t>2013  INSTRUCTIONS</t>
  </si>
  <si>
    <t>Carbon Content for electricity data source: EPA  http://www.epa.gov/cleanenergy/documents/egridzips/eGRID2010V1_1_year07_GHGOutputrates.pdf</t>
  </si>
  <si>
    <t>ELECTRICITY USE</t>
  </si>
  <si>
    <t>Year</t>
  </si>
  <si>
    <t>For example, a colder winter will have a higher number of degree days vs a warmer winter. Similary, a hotter summer will have a higher number of degree days than a cooler summer.</t>
  </si>
  <si>
    <t xml:space="preserve">     WATER &amp; SEWER</t>
  </si>
  <si>
    <t>YEAR</t>
  </si>
  <si>
    <t>THERMS</t>
  </si>
  <si>
    <t>GALLONS</t>
  </si>
  <si>
    <t>October</t>
  </si>
  <si>
    <t>Example 3: Average daily temperature = 60. Balance point = 60. No degree days.</t>
  </si>
  <si>
    <t>per SF</t>
  </si>
  <si>
    <t>10.  The UtilSum sheet is automatically completed. You can change the yellow boxes to pull data from a different year.</t>
  </si>
  <si>
    <t>11. Update the utility and degree day information on a regular basis, ideally monthly</t>
  </si>
  <si>
    <t>3) Enter your zip code. Change the "Station" code so in future updates you enter the right data</t>
  </si>
  <si>
    <t>But if all you looked at was the average temperature, you would conclude that both sets of days were about the same.</t>
  </si>
  <si>
    <t>Example 1: Average daily temperature = 80. Balance point = 60. Cooling degree days = 20 CDD. (80-60=20)</t>
  </si>
  <si>
    <t>Total Degree Days</t>
  </si>
  <si>
    <t>% of prior year volume</t>
  </si>
  <si>
    <t xml:space="preserve">you might find that 65 or even higher is a better balance point estimate, particularly in older residences that lack tight windows and high levels of insulation. </t>
  </si>
  <si>
    <t>Provider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</si>
</sst>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quot;$&quot;#,##0.00"/>
    <numFmt numFmtId="168" formatCode="0.0"/>
    <numFmt numFmtId="169" formatCode="&quot;$&quot;#,##0.000"/>
    <numFmt numFmtId="170" formatCode="0.0%"/>
    <numFmt numFmtId="171" formatCode="mmmm\-yy"/>
    <numFmt numFmtId="172" formatCode="#,##0.0"/>
  </numFmts>
  <fonts count="87">
    <font>
      <sz val="10"/>
      <name val="Geneva"/>
      <family val="0"/>
    </font>
    <font>
      <b/>
      <sz val="12"/>
      <name val="Times"/>
      <family val="0"/>
    </font>
    <font>
      <i/>
      <sz val="12"/>
      <name val="Times"/>
      <family val="0"/>
    </font>
    <font>
      <b/>
      <i/>
      <sz val="12"/>
      <name val="Times"/>
      <family val="0"/>
    </font>
    <font>
      <sz val="12"/>
      <name val="Times"/>
      <family val="0"/>
    </font>
    <font>
      <b/>
      <sz val="14"/>
      <name val="Times"/>
      <family val="0"/>
    </font>
    <font>
      <sz val="10"/>
      <name val="Times"/>
      <family val="0"/>
    </font>
    <font>
      <b/>
      <sz val="10"/>
      <name val="Times"/>
      <family val="0"/>
    </font>
    <font>
      <sz val="9"/>
      <name val="Times"/>
      <family val="0"/>
    </font>
    <font>
      <u val="single"/>
      <sz val="10"/>
      <color indexed="12"/>
      <name val="Geneva"/>
      <family val="0"/>
    </font>
    <font>
      <sz val="8"/>
      <name val="Geneva"/>
      <family val="0"/>
    </font>
    <font>
      <i/>
      <sz val="10"/>
      <name val="Times"/>
      <family val="0"/>
    </font>
    <font>
      <sz val="12"/>
      <name val="Bookman Old Style"/>
      <family val="0"/>
    </font>
    <font>
      <sz val="14"/>
      <name val="Bookman Old Style"/>
      <family val="0"/>
    </font>
    <font>
      <sz val="8"/>
      <name val="Times"/>
      <family val="0"/>
    </font>
    <font>
      <sz val="12"/>
      <color indexed="8"/>
      <name val="Times"/>
      <family val="0"/>
    </font>
    <font>
      <sz val="14"/>
      <color indexed="10"/>
      <name val="Times"/>
      <family val="0"/>
    </font>
    <font>
      <b/>
      <i/>
      <sz val="14"/>
      <color indexed="10"/>
      <name val="Times"/>
      <family val="0"/>
    </font>
    <font>
      <sz val="14"/>
      <name val="Times"/>
      <family val="0"/>
    </font>
    <font>
      <sz val="14"/>
      <name val="Geneva"/>
      <family val="0"/>
    </font>
    <font>
      <b/>
      <sz val="16"/>
      <name val="Times"/>
      <family val="0"/>
    </font>
    <font>
      <sz val="12"/>
      <name val="Baskerville"/>
      <family val="0"/>
    </font>
    <font>
      <b/>
      <sz val="9"/>
      <name val="Times"/>
      <family val="0"/>
    </font>
    <font>
      <b/>
      <i/>
      <sz val="14"/>
      <name val="Times"/>
      <family val="0"/>
    </font>
    <font>
      <i/>
      <sz val="14"/>
      <name val="Times"/>
      <family val="0"/>
    </font>
    <font>
      <b/>
      <sz val="13"/>
      <color indexed="61"/>
      <name val="Times"/>
      <family val="0"/>
    </font>
    <font>
      <b/>
      <i/>
      <sz val="20"/>
      <color indexed="17"/>
      <name val="Times"/>
      <family val="0"/>
    </font>
    <font>
      <b/>
      <sz val="18"/>
      <color indexed="11"/>
      <name val="Bookman Old Style"/>
      <family val="0"/>
    </font>
    <font>
      <i/>
      <sz val="9"/>
      <name val="Times"/>
      <family val="0"/>
    </font>
    <font>
      <i/>
      <sz val="11"/>
      <name val="Times"/>
      <family val="0"/>
    </font>
    <font>
      <sz val="8"/>
      <name val="Verdana"/>
      <family val="2"/>
    </font>
    <font>
      <u val="single"/>
      <sz val="14"/>
      <color indexed="12"/>
      <name val="Times New Roman"/>
      <family val="1"/>
    </font>
    <font>
      <sz val="14"/>
      <name val="Times New Roman"/>
      <family val="0"/>
    </font>
    <font>
      <u val="single"/>
      <sz val="12"/>
      <color indexed="12"/>
      <name val="Geneva"/>
      <family val="0"/>
    </font>
    <font>
      <b/>
      <sz val="14"/>
      <name val="Times New Roman"/>
      <family val="1"/>
    </font>
    <font>
      <sz val="12"/>
      <name val="Arial"/>
      <family val="2"/>
    </font>
    <font>
      <b/>
      <sz val="12"/>
      <name val="Arial"/>
      <family val="2"/>
    </font>
    <font>
      <sz val="16"/>
      <name val="Geneva"/>
      <family val="0"/>
    </font>
    <font>
      <sz val="16"/>
      <name val="Times"/>
      <family val="0"/>
    </font>
    <font>
      <sz val="18"/>
      <name val="Geneva"/>
      <family val="0"/>
    </font>
    <font>
      <sz val="18"/>
      <color indexed="10"/>
      <name val="Times"/>
      <family val="0"/>
    </font>
    <font>
      <sz val="18"/>
      <name val="Times"/>
      <family val="0"/>
    </font>
    <font>
      <sz val="18"/>
      <name val="Times New Roman"/>
      <family val="1"/>
    </font>
    <font>
      <b/>
      <sz val="16"/>
      <color indexed="10"/>
      <name val="Geneva"/>
      <family val="0"/>
    </font>
    <font>
      <b/>
      <sz val="18"/>
      <name val="Times"/>
      <family val="0"/>
    </font>
    <font>
      <b/>
      <i/>
      <sz val="24"/>
      <name val="Times"/>
      <family val="0"/>
    </font>
    <font>
      <b/>
      <sz val="24"/>
      <color indexed="14"/>
      <name val="Apple Chancery"/>
      <family val="0"/>
    </font>
    <font>
      <sz val="24"/>
      <color indexed="14"/>
      <name val="Apple Chancery"/>
      <family val="0"/>
    </font>
    <font>
      <b/>
      <sz val="20"/>
      <color indexed="63"/>
      <name val="Apple Chancery"/>
      <family val="0"/>
    </font>
    <font>
      <sz val="20"/>
      <color indexed="63"/>
      <name val="Apple Chancery"/>
      <family val="0"/>
    </font>
    <font>
      <sz val="16"/>
      <color indexed="63"/>
      <name val="Geneva"/>
      <family val="0"/>
    </font>
    <font>
      <b/>
      <sz val="16"/>
      <color indexed="63"/>
      <name val="Geneva"/>
      <family val="0"/>
    </font>
    <font>
      <sz val="10"/>
      <color indexed="63"/>
      <name val="Genev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color indexed="63"/>
      </top>
      <bottom style="medium"/>
    </border>
    <border>
      <left>
        <color indexed="63"/>
      </left>
      <right>
        <color indexed="63"/>
      </right>
      <top style="thin"/>
      <bottom style="double"/>
    </border>
    <border>
      <left>
        <color indexed="63"/>
      </left>
      <right>
        <color indexed="63"/>
      </right>
      <top style="double"/>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1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1" fillId="0" borderId="0" xfId="0" applyFont="1" applyAlignment="1">
      <alignment horizontal="center"/>
    </xf>
    <xf numFmtId="14" fontId="4" fillId="0" borderId="0" xfId="0" applyNumberFormat="1" applyFont="1" applyAlignment="1">
      <alignment horizontal="center"/>
    </xf>
    <xf numFmtId="0" fontId="0" fillId="0" borderId="0" xfId="0" applyAlignment="1">
      <alignment horizontal="center"/>
    </xf>
    <xf numFmtId="167" fontId="4" fillId="0" borderId="0" xfId="0" applyNumberFormat="1" applyFont="1" applyAlignment="1">
      <alignment horizontal="center"/>
    </xf>
    <xf numFmtId="44" fontId="4" fillId="0" borderId="0" xfId="44" applyNumberFormat="1" applyFont="1" applyAlignment="1">
      <alignment horizontal="center"/>
    </xf>
    <xf numFmtId="167" fontId="4" fillId="0" borderId="0" xfId="44" applyNumberFormat="1" applyFont="1" applyAlignment="1">
      <alignment horizontal="center"/>
    </xf>
    <xf numFmtId="44" fontId="5" fillId="0" borderId="0" xfId="44" applyNumberFormat="1" applyFont="1" applyAlignment="1">
      <alignment horizontal="center"/>
    </xf>
    <xf numFmtId="44" fontId="1" fillId="0" borderId="0" xfId="44" applyNumberFormat="1" applyFont="1" applyAlignment="1">
      <alignment horizontal="center"/>
    </xf>
    <xf numFmtId="44" fontId="4" fillId="0" borderId="0" xfId="0" applyNumberFormat="1" applyFont="1" applyAlignment="1">
      <alignment horizontal="center"/>
    </xf>
    <xf numFmtId="167" fontId="1" fillId="0" borderId="0" xfId="44" applyNumberFormat="1" applyFont="1" applyAlignment="1">
      <alignment horizontal="center"/>
    </xf>
    <xf numFmtId="167" fontId="4" fillId="0" borderId="0" xfId="44" applyNumberFormat="1" applyFont="1" applyBorder="1" applyAlignment="1">
      <alignment/>
    </xf>
    <xf numFmtId="167" fontId="4" fillId="0" borderId="0" xfId="42" applyNumberFormat="1" applyFont="1" applyAlignment="1">
      <alignment horizontal="center"/>
    </xf>
    <xf numFmtId="167" fontId="4" fillId="0" borderId="10" xfId="42" applyNumberFormat="1" applyFont="1" applyBorder="1" applyAlignment="1">
      <alignment horizontal="center"/>
    </xf>
    <xf numFmtId="10" fontId="4" fillId="0" borderId="0" xfId="0" applyNumberFormat="1" applyFont="1" applyAlignment="1">
      <alignment horizontal="center"/>
    </xf>
    <xf numFmtId="14" fontId="4" fillId="0" borderId="0" xfId="0" applyNumberFormat="1" applyFont="1" applyBorder="1" applyAlignment="1">
      <alignment horizontal="center"/>
    </xf>
    <xf numFmtId="10" fontId="4" fillId="0" borderId="10" xfId="0" applyNumberFormat="1" applyFont="1" applyBorder="1" applyAlignment="1">
      <alignment horizontal="center"/>
    </xf>
    <xf numFmtId="44" fontId="0" fillId="0" borderId="0" xfId="0" applyNumberFormat="1" applyAlignment="1">
      <alignment horizontal="center"/>
    </xf>
    <xf numFmtId="167" fontId="0" fillId="0" borderId="0" xfId="0" applyNumberFormat="1" applyAlignment="1">
      <alignment horizontal="center"/>
    </xf>
    <xf numFmtId="14" fontId="4" fillId="0" borderId="0" xfId="0" applyNumberFormat="1" applyFont="1" applyAlignment="1">
      <alignment horizontal="right"/>
    </xf>
    <xf numFmtId="14" fontId="4" fillId="0" borderId="10" xfId="0" applyNumberFormat="1" applyFont="1" applyBorder="1" applyAlignment="1">
      <alignment horizontal="right"/>
    </xf>
    <xf numFmtId="0" fontId="11" fillId="0" borderId="0" xfId="0" applyFont="1" applyAlignment="1">
      <alignment horizontal="center"/>
    </xf>
    <xf numFmtId="0" fontId="1" fillId="0" borderId="0" xfId="0" applyFont="1" applyAlignment="1">
      <alignment horizontal="right"/>
    </xf>
    <xf numFmtId="0" fontId="6" fillId="0" borderId="0" xfId="0" applyFont="1" applyAlignment="1">
      <alignment horizontal="left"/>
    </xf>
    <xf numFmtId="3" fontId="4" fillId="0" borderId="0" xfId="42" applyNumberFormat="1" applyFont="1" applyAlignment="1">
      <alignment horizontal="center"/>
    </xf>
    <xf numFmtId="0" fontId="0" fillId="0" borderId="0" xfId="0" applyAlignment="1">
      <alignment horizontal="center" vertical="center"/>
    </xf>
    <xf numFmtId="0" fontId="0" fillId="0" borderId="0" xfId="0" applyAlignment="1">
      <alignment vertical="center"/>
    </xf>
    <xf numFmtId="166" fontId="5" fillId="0" borderId="0" xfId="44" applyNumberFormat="1" applyFont="1" applyAlignment="1">
      <alignment horizontal="center" vertical="center"/>
    </xf>
    <xf numFmtId="167" fontId="1" fillId="0" borderId="0" xfId="44"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2"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center" vertical="center"/>
    </xf>
    <xf numFmtId="0" fontId="1" fillId="0" borderId="12" xfId="0" applyFont="1" applyBorder="1" applyAlignment="1">
      <alignment horizontal="left"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11" fillId="0" borderId="21" xfId="0" applyFont="1" applyBorder="1" applyAlignment="1">
      <alignment horizontal="center" vertical="center"/>
    </xf>
    <xf numFmtId="170" fontId="4" fillId="0" borderId="22" xfId="58" applyNumberFormat="1" applyFont="1" applyBorder="1" applyAlignment="1">
      <alignment horizontal="center" vertical="center"/>
    </xf>
    <xf numFmtId="170" fontId="4" fillId="0" borderId="23" xfId="58" applyNumberFormat="1" applyFont="1" applyBorder="1" applyAlignment="1">
      <alignment horizontal="center" vertical="center"/>
    </xf>
    <xf numFmtId="170" fontId="4" fillId="0" borderId="0" xfId="0" applyNumberFormat="1" applyFont="1" applyAlignment="1">
      <alignment vertical="center"/>
    </xf>
    <xf numFmtId="170" fontId="4" fillId="0" borderId="24" xfId="0" applyNumberFormat="1" applyFont="1" applyBorder="1" applyAlignment="1">
      <alignment horizontal="center" vertical="center"/>
    </xf>
    <xf numFmtId="9" fontId="4" fillId="0" borderId="0" xfId="58" applyFont="1" applyBorder="1" applyAlignment="1">
      <alignment vertical="center"/>
    </xf>
    <xf numFmtId="9" fontId="4" fillId="0" borderId="0" xfId="58" applyFont="1" applyBorder="1" applyAlignment="1">
      <alignment horizontal="center" vertical="center"/>
    </xf>
    <xf numFmtId="0" fontId="13" fillId="0" borderId="0" xfId="0" applyFont="1" applyAlignment="1">
      <alignment vertical="center"/>
    </xf>
    <xf numFmtId="0" fontId="7" fillId="0" borderId="0" xfId="0" applyFont="1" applyAlignment="1">
      <alignment horizontal="right" vertical="center"/>
    </xf>
    <xf numFmtId="22" fontId="8" fillId="0" borderId="0" xfId="0" applyNumberFormat="1" applyFont="1" applyAlignment="1">
      <alignment horizontal="left" vertical="center"/>
    </xf>
    <xf numFmtId="0" fontId="4" fillId="0" borderId="0" xfId="0" applyFont="1" applyAlignment="1">
      <alignment horizontal="left" vertical="center"/>
    </xf>
    <xf numFmtId="0" fontId="12" fillId="0" borderId="0" xfId="52" applyFont="1" applyAlignment="1" applyProtection="1">
      <alignment vertical="center"/>
      <protection/>
    </xf>
    <xf numFmtId="0" fontId="2" fillId="0" borderId="0" xfId="0" applyFont="1" applyAlignment="1">
      <alignment vertical="center"/>
    </xf>
    <xf numFmtId="170" fontId="4" fillId="0" borderId="25" xfId="0" applyNumberFormat="1" applyFont="1" applyBorder="1" applyAlignment="1">
      <alignment horizontal="center" vertical="center"/>
    </xf>
    <xf numFmtId="170" fontId="4" fillId="0" borderId="26" xfId="58" applyNumberFormat="1" applyFont="1" applyBorder="1" applyAlignment="1">
      <alignment horizontal="center" vertical="center"/>
    </xf>
    <xf numFmtId="170" fontId="4" fillId="0" borderId="27" xfId="58"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15" fillId="0" borderId="0" xfId="0" applyNumberFormat="1" applyFont="1" applyAlignment="1">
      <alignment horizontal="center" vertical="center"/>
    </xf>
    <xf numFmtId="3" fontId="15"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8" xfId="0" applyFont="1" applyBorder="1" applyAlignment="1">
      <alignment horizontal="center" vertical="center"/>
    </xf>
    <xf numFmtId="170" fontId="4" fillId="0" borderId="29" xfId="58" applyNumberFormat="1" applyFont="1" applyBorder="1" applyAlignment="1">
      <alignment horizontal="center" vertical="center"/>
    </xf>
    <xf numFmtId="3" fontId="4" fillId="0" borderId="28" xfId="0" applyNumberFormat="1" applyFont="1" applyBorder="1" applyAlignment="1">
      <alignment horizontal="center" vertical="center"/>
    </xf>
    <xf numFmtId="170" fontId="4" fillId="0" borderId="30" xfId="58"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vertical="center"/>
    </xf>
    <xf numFmtId="0" fontId="16" fillId="0" borderId="0" xfId="0" applyFont="1" applyAlignment="1">
      <alignment horizontal="left" vertical="center"/>
    </xf>
    <xf numFmtId="0" fontId="18" fillId="0" borderId="0" xfId="0" applyFont="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10" fontId="4" fillId="0" borderId="0" xfId="0" applyNumberFormat="1" applyFont="1" applyBorder="1" applyAlignment="1">
      <alignment horizontal="center" vertical="center"/>
    </xf>
    <xf numFmtId="10" fontId="4" fillId="0" borderId="10" xfId="0" applyNumberFormat="1" applyFont="1" applyBorder="1" applyAlignment="1">
      <alignment horizontal="center"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vertical="center"/>
    </xf>
    <xf numFmtId="0" fontId="2" fillId="0" borderId="0" xfId="0" applyFont="1" applyAlignment="1">
      <alignment vertical="center" wrapText="1"/>
    </xf>
    <xf numFmtId="5" fontId="5" fillId="0" borderId="28" xfId="0" applyNumberFormat="1" applyFont="1" applyBorder="1" applyAlignment="1">
      <alignment horizontal="center" vertical="center"/>
    </xf>
    <xf numFmtId="170" fontId="5" fillId="0" borderId="29" xfId="0" applyNumberFormat="1" applyFont="1" applyBorder="1" applyAlignment="1">
      <alignment horizontal="center" vertical="center"/>
    </xf>
    <xf numFmtId="0" fontId="23" fillId="0" borderId="28" xfId="0" applyFont="1" applyBorder="1" applyAlignment="1">
      <alignment horizontal="center" vertical="center"/>
    </xf>
    <xf numFmtId="170" fontId="5" fillId="0" borderId="30" xfId="0" applyNumberFormat="1" applyFont="1" applyBorder="1" applyAlignment="1">
      <alignment horizontal="center" vertical="center"/>
    </xf>
    <xf numFmtId="0" fontId="24" fillId="0" borderId="21" xfId="0" applyFont="1" applyBorder="1" applyAlignment="1">
      <alignment horizontal="center" vertical="center"/>
    </xf>
    <xf numFmtId="0" fontId="18" fillId="0" borderId="21" xfId="0" applyFont="1" applyBorder="1" applyAlignment="1">
      <alignment horizontal="center" vertical="center"/>
    </xf>
    <xf numFmtId="5" fontId="4" fillId="0" borderId="33" xfId="44" applyNumberFormat="1" applyFont="1" applyBorder="1" applyAlignment="1">
      <alignment horizontal="center" vertical="center"/>
    </xf>
    <xf numFmtId="170" fontId="4" fillId="0" borderId="34" xfId="58" applyNumberFormat="1" applyFont="1" applyBorder="1" applyAlignment="1">
      <alignment horizontal="center" vertical="center"/>
    </xf>
    <xf numFmtId="44" fontId="4" fillId="0" borderId="35" xfId="44" applyFont="1" applyBorder="1" applyAlignment="1">
      <alignment horizontal="center" vertical="center"/>
    </xf>
    <xf numFmtId="172" fontId="4" fillId="0" borderId="36" xfId="0" applyNumberFormat="1" applyFont="1" applyBorder="1" applyAlignment="1">
      <alignment horizontal="center" vertical="center"/>
    </xf>
    <xf numFmtId="0" fontId="25" fillId="0" borderId="0" xfId="0" applyFont="1" applyAlignment="1">
      <alignment horizontal="center" vertical="center"/>
    </xf>
    <xf numFmtId="170" fontId="4" fillId="0" borderId="37" xfId="58" applyNumberFormat="1" applyFont="1" applyBorder="1" applyAlignment="1">
      <alignment horizontal="center" vertical="center"/>
    </xf>
    <xf numFmtId="5" fontId="4" fillId="0" borderId="0" xfId="44" applyNumberFormat="1" applyFont="1" applyBorder="1" applyAlignment="1">
      <alignment horizontal="center" vertical="center"/>
    </xf>
    <xf numFmtId="0" fontId="4" fillId="0" borderId="38" xfId="0" applyFont="1" applyBorder="1" applyAlignment="1">
      <alignment horizontal="center" vertical="center"/>
    </xf>
    <xf numFmtId="0" fontId="4" fillId="0" borderId="21" xfId="0" applyFont="1" applyFill="1" applyBorder="1" applyAlignment="1">
      <alignment horizontal="center" vertical="center"/>
    </xf>
    <xf numFmtId="0" fontId="2" fillId="0" borderId="0" xfId="0" applyFont="1" applyFill="1" applyBorder="1" applyAlignment="1">
      <alignment horizontal="center" vertical="center"/>
    </xf>
    <xf numFmtId="9" fontId="4" fillId="0" borderId="20" xfId="58" applyFont="1" applyFill="1" applyBorder="1" applyAlignment="1">
      <alignment vertical="center"/>
    </xf>
    <xf numFmtId="0" fontId="4" fillId="0" borderId="21" xfId="0" applyFont="1" applyBorder="1" applyAlignment="1">
      <alignment horizontal="center" vertical="center"/>
    </xf>
    <xf numFmtId="0" fontId="3" fillId="0" borderId="0" xfId="0" applyFont="1" applyBorder="1" applyAlignment="1">
      <alignment horizontal="center" vertical="center"/>
    </xf>
    <xf numFmtId="9" fontId="4" fillId="0" borderId="20" xfId="58" applyFont="1" applyBorder="1" applyAlignment="1">
      <alignment vertical="center"/>
    </xf>
    <xf numFmtId="0" fontId="4" fillId="0" borderId="21" xfId="0" applyFont="1" applyBorder="1" applyAlignment="1">
      <alignment horizontal="right" vertical="center"/>
    </xf>
    <xf numFmtId="3" fontId="1" fillId="33" borderId="0" xfId="0" applyNumberFormat="1" applyFont="1" applyFill="1" applyBorder="1" applyAlignment="1">
      <alignment horizontal="center" vertical="center"/>
    </xf>
    <xf numFmtId="0" fontId="4" fillId="0" borderId="20" xfId="0" applyFont="1" applyFill="1" applyBorder="1" applyAlignment="1">
      <alignment vertical="center"/>
    </xf>
    <xf numFmtId="0" fontId="3" fillId="0" borderId="26" xfId="0" applyFont="1" applyBorder="1" applyAlignment="1">
      <alignment horizontal="center" vertical="center"/>
    </xf>
    <xf numFmtId="0" fontId="4" fillId="0" borderId="27" xfId="0" applyFont="1" applyBorder="1" applyAlignment="1">
      <alignment vertical="center"/>
    </xf>
    <xf numFmtId="43" fontId="4" fillId="0" borderId="0" xfId="42" applyFont="1" applyBorder="1" applyAlignment="1">
      <alignment horizontal="center" vertical="center"/>
    </xf>
    <xf numFmtId="44" fontId="4" fillId="0" borderId="33" xfId="44" applyFont="1" applyBorder="1" applyAlignment="1">
      <alignment horizontal="center" vertical="center"/>
    </xf>
    <xf numFmtId="9" fontId="4" fillId="0" borderId="0" xfId="58" applyFont="1" applyBorder="1" applyAlignment="1">
      <alignment horizontal="right" vertical="center"/>
    </xf>
    <xf numFmtId="171" fontId="4" fillId="0" borderId="0" xfId="58" applyNumberFormat="1" applyFont="1" applyBorder="1" applyAlignment="1">
      <alignment horizontal="left" vertical="center"/>
    </xf>
    <xf numFmtId="172" fontId="1" fillId="33" borderId="0" xfId="0" applyNumberFormat="1" applyFont="1" applyFill="1" applyBorder="1" applyAlignment="1">
      <alignment horizontal="center" vertical="center"/>
    </xf>
    <xf numFmtId="166" fontId="20" fillId="0" borderId="0" xfId="44" applyNumberFormat="1" applyFont="1" applyAlignment="1">
      <alignment horizontal="center" vertical="center"/>
    </xf>
    <xf numFmtId="167" fontId="26" fillId="0" borderId="0" xfId="44" applyNumberFormat="1" applyFont="1" applyAlignment="1">
      <alignment horizontal="center" vertical="center"/>
    </xf>
    <xf numFmtId="0" fontId="27" fillId="0" borderId="0" xfId="52" applyFont="1" applyAlignment="1" applyProtection="1">
      <alignment horizontal="center" vertical="center"/>
      <protection/>
    </xf>
    <xf numFmtId="0" fontId="4" fillId="0" borderId="0" xfId="0" applyFont="1" applyAlignment="1">
      <alignment horizontal="center" vertical="center" wrapText="1"/>
    </xf>
    <xf numFmtId="164" fontId="4" fillId="0" borderId="0" xfId="42" applyNumberFormat="1" applyFont="1" applyBorder="1" applyAlignment="1">
      <alignment horizontal="right" vertical="center"/>
    </xf>
    <xf numFmtId="9" fontId="4" fillId="0" borderId="0" xfId="58" applyFont="1" applyBorder="1" applyAlignment="1">
      <alignment horizontal="left" vertical="center"/>
    </xf>
    <xf numFmtId="0" fontId="0" fillId="0" borderId="0" xfId="0" applyAlignment="1">
      <alignment vertical="center" wrapText="1"/>
    </xf>
    <xf numFmtId="0" fontId="4" fillId="0" borderId="39" xfId="0" applyFont="1" applyBorder="1" applyAlignment="1">
      <alignment horizontal="center" vertical="center" wrapText="1"/>
    </xf>
    <xf numFmtId="169" fontId="4" fillId="0" borderId="39"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167" fontId="4" fillId="0" borderId="0" xfId="44" applyNumberFormat="1" applyFont="1" applyAlignment="1">
      <alignment horizontal="center" vertical="center"/>
    </xf>
    <xf numFmtId="167" fontId="5" fillId="0" borderId="0" xfId="44" applyNumberFormat="1" applyFont="1" applyAlignment="1">
      <alignment horizontal="center" vertical="center"/>
    </xf>
    <xf numFmtId="3" fontId="4" fillId="0" borderId="0" xfId="42" applyNumberFormat="1" applyFont="1" applyAlignment="1">
      <alignment horizontal="center" vertical="center"/>
    </xf>
    <xf numFmtId="169" fontId="4" fillId="0" borderId="0" xfId="0" applyNumberFormat="1" applyFont="1" applyAlignment="1">
      <alignment horizontal="center" vertical="center"/>
    </xf>
    <xf numFmtId="3" fontId="4" fillId="0" borderId="0" xfId="0" applyNumberFormat="1" applyFont="1" applyAlignment="1">
      <alignment horizontal="center" vertical="center"/>
    </xf>
    <xf numFmtId="0" fontId="1" fillId="0" borderId="0" xfId="0" applyFont="1" applyBorder="1" applyAlignment="1">
      <alignment horizontal="right" vertical="center"/>
    </xf>
    <xf numFmtId="167" fontId="4" fillId="0" borderId="0"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right" vertical="center"/>
    </xf>
    <xf numFmtId="167" fontId="1" fillId="0" borderId="0" xfId="0" applyNumberFormat="1" applyFont="1" applyAlignment="1">
      <alignment horizontal="center" vertical="center"/>
    </xf>
    <xf numFmtId="14" fontId="4" fillId="0" borderId="0" xfId="0" applyNumberFormat="1" applyFont="1" applyAlignment="1">
      <alignment horizontal="right" vertical="center"/>
    </xf>
    <xf numFmtId="10" fontId="4" fillId="0" borderId="0" xfId="0" applyNumberFormat="1" applyFont="1" applyAlignment="1">
      <alignment horizontal="center" vertical="center"/>
    </xf>
    <xf numFmtId="167" fontId="4" fillId="0" borderId="0" xfId="42" applyNumberFormat="1" applyFont="1" applyAlignment="1">
      <alignment horizontal="center" vertical="center"/>
    </xf>
    <xf numFmtId="0" fontId="11" fillId="0" borderId="0" xfId="0" applyFont="1" applyAlignment="1">
      <alignment horizontal="center" vertical="center"/>
    </xf>
    <xf numFmtId="14" fontId="4" fillId="0" borderId="10" xfId="0" applyNumberFormat="1" applyFont="1" applyBorder="1" applyAlignment="1">
      <alignment horizontal="right" vertical="center"/>
    </xf>
    <xf numFmtId="3" fontId="4" fillId="0" borderId="10" xfId="42" applyNumberFormat="1" applyFont="1" applyBorder="1" applyAlignment="1">
      <alignment horizontal="center" vertical="center"/>
    </xf>
    <xf numFmtId="167" fontId="4" fillId="0" borderId="10" xfId="42" applyNumberFormat="1" applyFont="1" applyBorder="1" applyAlignment="1">
      <alignment horizontal="center" vertical="center"/>
    </xf>
    <xf numFmtId="14" fontId="4" fillId="0" borderId="0" xfId="0" applyNumberFormat="1" applyFont="1" applyAlignment="1">
      <alignment horizontal="center" vertical="center"/>
    </xf>
    <xf numFmtId="169" fontId="4" fillId="0" borderId="0" xfId="42" applyNumberFormat="1" applyFont="1" applyAlignment="1">
      <alignment horizontal="center" vertical="center"/>
    </xf>
    <xf numFmtId="169" fontId="4" fillId="0" borderId="10" xfId="42" applyNumberFormat="1" applyFont="1" applyBorder="1" applyAlignment="1">
      <alignment horizontal="center" vertical="center"/>
    </xf>
    <xf numFmtId="10" fontId="0" fillId="0" borderId="0" xfId="0" applyNumberFormat="1" applyAlignment="1">
      <alignment horizontal="center" vertical="center"/>
    </xf>
    <xf numFmtId="166" fontId="1" fillId="0" borderId="0" xfId="44" applyNumberFormat="1" applyFont="1" applyAlignment="1">
      <alignment horizontal="center" vertic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4" fontId="1" fillId="0" borderId="0" xfId="44" applyFont="1" applyAlignment="1">
      <alignment horizontal="center" vertical="center"/>
    </xf>
    <xf numFmtId="165" fontId="4" fillId="0" borderId="0" xfId="42" applyNumberFormat="1" applyFont="1" applyAlignment="1">
      <alignment horizontal="center" vertical="center"/>
    </xf>
    <xf numFmtId="166" fontId="4" fillId="0" borderId="0" xfId="44" applyNumberFormat="1" applyFont="1" applyAlignment="1">
      <alignment horizontal="center" vertical="center"/>
    </xf>
    <xf numFmtId="166" fontId="4" fillId="0" borderId="39" xfId="44" applyNumberFormat="1" applyFont="1" applyBorder="1" applyAlignment="1">
      <alignment horizontal="center" vertical="center" wrapText="1"/>
    </xf>
    <xf numFmtId="44" fontId="4" fillId="0" borderId="0" xfId="44" applyNumberFormat="1" applyFont="1" applyAlignment="1">
      <alignment horizontal="center" vertical="center"/>
    </xf>
    <xf numFmtId="3" fontId="4" fillId="0" borderId="0" xfId="42" applyNumberFormat="1" applyFont="1" applyBorder="1" applyAlignment="1">
      <alignment horizontal="center" vertical="center"/>
    </xf>
    <xf numFmtId="10" fontId="4" fillId="0" borderId="0" xfId="58" applyNumberFormat="1" applyFont="1" applyAlignment="1">
      <alignment horizontal="center" vertical="center"/>
    </xf>
    <xf numFmtId="14" fontId="4" fillId="0" borderId="0" xfId="0" applyNumberFormat="1" applyFont="1" applyBorder="1" applyAlignment="1">
      <alignment horizontal="center" vertical="center"/>
    </xf>
    <xf numFmtId="167" fontId="4" fillId="0" borderId="0" xfId="44" applyNumberFormat="1" applyFont="1" applyBorder="1" applyAlignment="1">
      <alignment vertical="center"/>
    </xf>
    <xf numFmtId="44" fontId="4" fillId="0" borderId="0" xfId="44" applyFont="1" applyBorder="1"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vertical="center" wrapText="1"/>
    </xf>
    <xf numFmtId="166" fontId="4" fillId="0" borderId="0" xfId="44"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2" fillId="0" borderId="21" xfId="0" applyFont="1" applyBorder="1" applyAlignment="1">
      <alignment horizontal="center" vertical="center"/>
    </xf>
    <xf numFmtId="3" fontId="2" fillId="0" borderId="28"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9" fillId="0" borderId="21" xfId="0" applyFont="1" applyBorder="1" applyAlignment="1">
      <alignment horizontal="center" vertical="center"/>
    </xf>
    <xf numFmtId="9" fontId="29" fillId="0" borderId="28" xfId="58" applyFont="1" applyBorder="1" applyAlignment="1">
      <alignment horizontal="center" vertical="center"/>
    </xf>
    <xf numFmtId="9" fontId="29" fillId="0" borderId="0" xfId="58" applyFont="1" applyBorder="1" applyAlignment="1">
      <alignment horizontal="center" vertical="center"/>
    </xf>
    <xf numFmtId="167" fontId="0" fillId="0" borderId="0" xfId="0" applyNumberFormat="1" applyAlignment="1">
      <alignment vertical="center"/>
    </xf>
    <xf numFmtId="0" fontId="0" fillId="0" borderId="0" xfId="0" applyBorder="1" applyAlignment="1">
      <alignment vertical="center"/>
    </xf>
    <xf numFmtId="167" fontId="4" fillId="0" borderId="0" xfId="44" applyNumberFormat="1" applyFont="1" applyAlignment="1">
      <alignment vertical="center"/>
    </xf>
    <xf numFmtId="10" fontId="4" fillId="0" borderId="0" xfId="58" applyNumberFormat="1" applyFont="1" applyAlignment="1">
      <alignment vertical="center"/>
    </xf>
    <xf numFmtId="167" fontId="4" fillId="0" borderId="0" xfId="42" applyNumberFormat="1" applyFont="1" applyAlignment="1">
      <alignment vertical="center"/>
    </xf>
    <xf numFmtId="10" fontId="4" fillId="0" borderId="10" xfId="58" applyNumberFormat="1" applyFont="1" applyBorder="1" applyAlignment="1">
      <alignment vertical="center"/>
    </xf>
    <xf numFmtId="167" fontId="4" fillId="0" borderId="10" xfId="42" applyNumberFormat="1" applyFont="1" applyBorder="1" applyAlignment="1">
      <alignment vertical="center"/>
    </xf>
    <xf numFmtId="0" fontId="0" fillId="0" borderId="10" xfId="0" applyBorder="1" applyAlignment="1">
      <alignment horizontal="center" vertical="center"/>
    </xf>
    <xf numFmtId="165" fontId="4" fillId="0" borderId="0" xfId="42" applyNumberFormat="1" applyFont="1" applyAlignment="1">
      <alignment vertical="center"/>
    </xf>
    <xf numFmtId="44" fontId="4" fillId="0" borderId="0" xfId="44" applyFont="1" applyBorder="1" applyAlignment="1">
      <alignment horizontal="left" vertical="center"/>
    </xf>
    <xf numFmtId="0" fontId="0" fillId="0" borderId="0" xfId="0" applyNumberFormat="1" applyAlignment="1">
      <alignment horizontal="center" vertical="center"/>
    </xf>
    <xf numFmtId="167" fontId="4" fillId="0" borderId="39" xfId="0" applyNumberFormat="1" applyFont="1" applyBorder="1" applyAlignment="1">
      <alignment horizontal="center" vertical="center" wrapText="1"/>
    </xf>
    <xf numFmtId="169"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169" fontId="4" fillId="0" borderId="0" xfId="42" applyNumberFormat="1" applyFont="1" applyAlignment="1">
      <alignment horizontal="center"/>
    </xf>
    <xf numFmtId="166" fontId="4" fillId="0" borderId="10" xfId="44" applyNumberFormat="1"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Border="1" applyAlignment="1">
      <alignment horizontal="center" vertical="center" wrapText="1"/>
    </xf>
    <xf numFmtId="167" fontId="4" fillId="0" borderId="0" xfId="0" applyNumberFormat="1" applyFont="1" applyBorder="1" applyAlignment="1">
      <alignment horizontal="center" vertical="center" wrapText="1"/>
    </xf>
    <xf numFmtId="172" fontId="4" fillId="0" borderId="0" xfId="0" applyNumberFormat="1" applyFont="1" applyBorder="1" applyAlignment="1">
      <alignment horizontal="center" vertical="center"/>
    </xf>
    <xf numFmtId="7" fontId="4" fillId="0" borderId="33" xfId="44" applyNumberFormat="1" applyFont="1" applyBorder="1" applyAlignment="1">
      <alignment horizontal="center" vertical="center"/>
    </xf>
    <xf numFmtId="167" fontId="5" fillId="0" borderId="28" xfId="0" applyNumberFormat="1" applyFont="1" applyBorder="1" applyAlignment="1">
      <alignment horizontal="center" vertical="center"/>
    </xf>
    <xf numFmtId="167" fontId="4" fillId="0" borderId="33" xfId="44" applyNumberFormat="1" applyFont="1" applyBorder="1" applyAlignment="1">
      <alignment horizontal="center" vertical="center"/>
    </xf>
    <xf numFmtId="0" fontId="1" fillId="0" borderId="31" xfId="0" applyFont="1" applyBorder="1" applyAlignment="1">
      <alignment horizontal="left" vertical="center"/>
    </xf>
    <xf numFmtId="14" fontId="1" fillId="0" borderId="0" xfId="0" applyNumberFormat="1" applyFont="1" applyAlignment="1">
      <alignment horizontal="center" vertical="center" wrapText="1"/>
    </xf>
    <xf numFmtId="0" fontId="0" fillId="0" borderId="0" xfId="0" applyBorder="1" applyAlignment="1">
      <alignment/>
    </xf>
    <xf numFmtId="3" fontId="4" fillId="0" borderId="40" xfId="0" applyNumberFormat="1" applyFont="1" applyBorder="1" applyAlignment="1">
      <alignment horizontal="center" vertical="center"/>
    </xf>
    <xf numFmtId="3" fontId="4" fillId="0" borderId="40" xfId="42" applyNumberFormat="1" applyFont="1" applyBorder="1" applyAlignment="1">
      <alignment horizontal="center" vertical="center"/>
    </xf>
    <xf numFmtId="0" fontId="32" fillId="0" borderId="0" xfId="0" applyFont="1" applyAlignment="1">
      <alignment/>
    </xf>
    <xf numFmtId="0" fontId="31" fillId="0" borderId="0" xfId="52" applyFont="1" applyFill="1" applyBorder="1" applyAlignment="1" applyProtection="1">
      <alignment vertical="center"/>
      <protection/>
    </xf>
    <xf numFmtId="0" fontId="33" fillId="0" borderId="0" xfId="52" applyFont="1" applyAlignment="1" applyProtection="1">
      <alignment/>
      <protection/>
    </xf>
    <xf numFmtId="0" fontId="16" fillId="0" borderId="0" xfId="0" applyFont="1" applyAlignment="1">
      <alignment vertical="center" wrapText="1"/>
    </xf>
    <xf numFmtId="167" fontId="5" fillId="0" borderId="0" xfId="44" applyNumberFormat="1" applyFont="1" applyAlignment="1">
      <alignment horizontal="left" vertical="center"/>
    </xf>
    <xf numFmtId="0" fontId="16" fillId="0" borderId="0" xfId="0" applyFont="1" applyFill="1" applyBorder="1" applyAlignment="1">
      <alignment vertical="center"/>
    </xf>
    <xf numFmtId="0" fontId="34" fillId="0" borderId="0" xfId="52" applyFont="1" applyFill="1" applyBorder="1" applyAlignment="1" applyProtection="1">
      <alignment vertical="center"/>
      <protection/>
    </xf>
    <xf numFmtId="0" fontId="35" fillId="0" borderId="0" xfId="0" applyFont="1" applyAlignment="1">
      <alignment/>
    </xf>
    <xf numFmtId="168" fontId="35" fillId="0" borderId="0" xfId="0" applyNumberFormat="1" applyFont="1" applyAlignment="1">
      <alignment/>
    </xf>
    <xf numFmtId="3" fontId="35" fillId="0" borderId="0" xfId="0" applyNumberFormat="1" applyFont="1" applyAlignment="1">
      <alignment/>
    </xf>
    <xf numFmtId="0" fontId="36" fillId="0" borderId="0" xfId="0" applyFont="1" applyAlignment="1">
      <alignment/>
    </xf>
    <xf numFmtId="0" fontId="35" fillId="0" borderId="0" xfId="0" applyFont="1" applyAlignment="1">
      <alignment wrapText="1"/>
    </xf>
    <xf numFmtId="2" fontId="35" fillId="0" borderId="0" xfId="0" applyNumberFormat="1" applyFont="1" applyAlignment="1">
      <alignment/>
    </xf>
    <xf numFmtId="0" fontId="0" fillId="0" borderId="0" xfId="0" applyFill="1" applyAlignment="1">
      <alignment vertical="center"/>
    </xf>
    <xf numFmtId="3" fontId="4" fillId="34" borderId="10" xfId="42" applyNumberFormat="1" applyFont="1" applyFill="1" applyBorder="1" applyAlignment="1">
      <alignment horizontal="center"/>
    </xf>
    <xf numFmtId="3" fontId="4" fillId="34" borderId="0"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172" fontId="4" fillId="0" borderId="20" xfId="0" applyNumberFormat="1" applyFont="1" applyBorder="1" applyAlignment="1">
      <alignment horizontal="center" vertical="center"/>
    </xf>
    <xf numFmtId="0" fontId="4" fillId="0" borderId="0" xfId="42" applyNumberFormat="1" applyFont="1" applyAlignment="1">
      <alignment vertical="center"/>
    </xf>
    <xf numFmtId="170" fontId="1" fillId="35" borderId="41" xfId="0" applyNumberFormat="1" applyFont="1" applyFill="1" applyBorder="1" applyAlignment="1" applyProtection="1">
      <alignment horizontal="center" vertical="center" wrapText="1"/>
      <protection locked="0"/>
    </xf>
    <xf numFmtId="3" fontId="5" fillId="35" borderId="42" xfId="0" applyNumberFormat="1" applyFont="1" applyFill="1" applyBorder="1" applyAlignment="1" applyProtection="1">
      <alignment horizontal="center" vertical="center" wrapText="1"/>
      <protection locked="0"/>
    </xf>
    <xf numFmtId="170" fontId="1" fillId="35" borderId="41" xfId="58" applyNumberFormat="1" applyFont="1" applyFill="1" applyBorder="1" applyAlignment="1" applyProtection="1">
      <alignment vertical="center" wrapText="1"/>
      <protection locked="0"/>
    </xf>
    <xf numFmtId="3" fontId="1" fillId="35" borderId="43" xfId="58" applyNumberFormat="1" applyFont="1" applyFill="1" applyBorder="1" applyAlignment="1" applyProtection="1">
      <alignment horizontal="center" vertical="center" wrapText="1"/>
      <protection locked="0"/>
    </xf>
    <xf numFmtId="170" fontId="1" fillId="35" borderId="43" xfId="58" applyNumberFormat="1" applyFont="1" applyFill="1" applyBorder="1" applyAlignment="1" applyProtection="1">
      <alignment horizontal="center" vertical="center" wrapText="1"/>
      <protection locked="0"/>
    </xf>
    <xf numFmtId="170" fontId="1" fillId="35" borderId="43" xfId="58" applyNumberFormat="1" applyFont="1" applyFill="1" applyBorder="1" applyAlignment="1" applyProtection="1">
      <alignment vertical="center" wrapText="1"/>
      <protection locked="0"/>
    </xf>
    <xf numFmtId="170" fontId="1" fillId="35" borderId="44" xfId="58" applyNumberFormat="1" applyFont="1" applyFill="1" applyBorder="1" applyAlignment="1" applyProtection="1">
      <alignment horizontal="center" vertical="center" wrapText="1"/>
      <protection locked="0"/>
    </xf>
    <xf numFmtId="170" fontId="1" fillId="35" borderId="42" xfId="0" applyNumberFormat="1" applyFont="1" applyFill="1" applyBorder="1" applyAlignment="1" applyProtection="1">
      <alignment horizontal="center" vertical="center" wrapText="1"/>
      <protection locked="0"/>
    </xf>
    <xf numFmtId="172" fontId="5" fillId="35" borderId="42" xfId="0" applyNumberFormat="1" applyFont="1" applyFill="1" applyBorder="1" applyAlignment="1" applyProtection="1">
      <alignment horizontal="center" vertical="center" wrapText="1"/>
      <protection locked="0"/>
    </xf>
    <xf numFmtId="3" fontId="1" fillId="34" borderId="0" xfId="0"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protection locked="0"/>
    </xf>
    <xf numFmtId="167" fontId="4" fillId="0" borderId="0" xfId="44"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4" fillId="0" borderId="0" xfId="44" applyNumberFormat="1" applyFont="1" applyAlignment="1" applyProtection="1">
      <alignment horizontal="center" vertical="center"/>
      <protection locked="0"/>
    </xf>
    <xf numFmtId="167" fontId="4" fillId="0" borderId="39" xfId="44" applyNumberFormat="1" applyFont="1" applyBorder="1" applyAlignment="1" applyProtection="1">
      <alignment horizontal="center" vertical="center" wrapText="1"/>
      <protection locked="0"/>
    </xf>
    <xf numFmtId="167" fontId="4" fillId="34" borderId="0" xfId="44" applyNumberFormat="1" applyFont="1" applyFill="1" applyAlignment="1" applyProtection="1">
      <alignment horizontal="center"/>
      <protection locked="0"/>
    </xf>
    <xf numFmtId="167" fontId="4" fillId="34" borderId="0" xfId="0" applyNumberFormat="1" applyFont="1" applyFill="1" applyAlignment="1" applyProtection="1">
      <alignment horizontal="center"/>
      <protection locked="0"/>
    </xf>
    <xf numFmtId="167" fontId="4" fillId="34" borderId="10" xfId="44" applyNumberFormat="1" applyFont="1" applyFill="1" applyBorder="1" applyAlignment="1" applyProtection="1">
      <alignment horizontal="center"/>
      <protection locked="0"/>
    </xf>
    <xf numFmtId="167" fontId="4" fillId="0" borderId="0" xfId="44" applyNumberFormat="1" applyFont="1" applyAlignment="1" applyProtection="1">
      <alignment horizontal="center"/>
      <protection locked="0"/>
    </xf>
    <xf numFmtId="167" fontId="4" fillId="0" borderId="0" xfId="44" applyNumberFormat="1" applyFont="1" applyBorder="1" applyAlignment="1" applyProtection="1">
      <alignment horizontal="center" vertical="center" wrapText="1"/>
      <protection locked="0"/>
    </xf>
    <xf numFmtId="167" fontId="4" fillId="34" borderId="0" xfId="44" applyNumberFormat="1" applyFont="1" applyFill="1" applyAlignment="1" applyProtection="1">
      <alignment horizontal="center" vertical="center"/>
      <protection locked="0"/>
    </xf>
    <xf numFmtId="167" fontId="4" fillId="34" borderId="10" xfId="44" applyNumberFormat="1" applyFont="1" applyFill="1" applyBorder="1" applyAlignment="1" applyProtection="1">
      <alignment horizontal="center" vertical="center"/>
      <protection locked="0"/>
    </xf>
    <xf numFmtId="3" fontId="4" fillId="0" borderId="0" xfId="42" applyNumberFormat="1" applyFont="1" applyAlignment="1" applyProtection="1">
      <alignment horizontal="center" vertical="center"/>
      <protection locked="0"/>
    </xf>
    <xf numFmtId="3" fontId="4" fillId="0" borderId="0" xfId="0" applyNumberFormat="1" applyFont="1" applyBorder="1" applyAlignment="1" applyProtection="1">
      <alignment horizontal="center" vertical="center"/>
      <protection locked="0"/>
    </xf>
    <xf numFmtId="3" fontId="1" fillId="0" borderId="0" xfId="0" applyNumberFormat="1" applyFont="1" applyBorder="1" applyAlignment="1" applyProtection="1">
      <alignment horizontal="right" vertical="center"/>
      <protection locked="0"/>
    </xf>
    <xf numFmtId="3" fontId="4" fillId="0" borderId="39" xfId="42" applyNumberFormat="1" applyFont="1" applyBorder="1" applyAlignment="1" applyProtection="1">
      <alignment horizontal="center" vertical="center" wrapText="1"/>
      <protection locked="0"/>
    </xf>
    <xf numFmtId="3" fontId="4" fillId="34" borderId="0" xfId="42" applyNumberFormat="1" applyFont="1" applyFill="1" applyAlignment="1" applyProtection="1">
      <alignment horizontal="center"/>
      <protection locked="0"/>
    </xf>
    <xf numFmtId="3" fontId="4" fillId="34" borderId="10" xfId="42" applyNumberFormat="1" applyFont="1" applyFill="1" applyBorder="1" applyAlignment="1" applyProtection="1">
      <alignment horizontal="center"/>
      <protection locked="0"/>
    </xf>
    <xf numFmtId="3" fontId="4" fillId="0" borderId="0" xfId="42" applyNumberFormat="1" applyFont="1" applyAlignment="1" applyProtection="1">
      <alignment horizontal="center"/>
      <protection locked="0"/>
    </xf>
    <xf numFmtId="3" fontId="4" fillId="0" borderId="0" xfId="42" applyNumberFormat="1" applyFont="1" applyBorder="1" applyAlignment="1" applyProtection="1">
      <alignment horizontal="center" vertical="center" wrapText="1"/>
      <protection locked="0"/>
    </xf>
    <xf numFmtId="3" fontId="4" fillId="34" borderId="0" xfId="44" applyNumberFormat="1" applyFont="1" applyFill="1" applyAlignment="1" applyProtection="1">
      <alignment horizontal="center" vertical="center"/>
      <protection locked="0"/>
    </xf>
    <xf numFmtId="3" fontId="4" fillId="34" borderId="0" xfId="0" applyNumberFormat="1" applyFont="1" applyFill="1" applyAlignment="1" applyProtection="1">
      <alignment horizontal="center"/>
      <protection locked="0"/>
    </xf>
    <xf numFmtId="3" fontId="4" fillId="34" borderId="10" xfId="44" applyNumberFormat="1" applyFont="1" applyFill="1" applyBorder="1" applyAlignment="1" applyProtection="1">
      <alignment horizontal="center" vertical="center"/>
      <protection locked="0"/>
    </xf>
    <xf numFmtId="0" fontId="21" fillId="0" borderId="45" xfId="0" applyFont="1" applyFill="1" applyBorder="1" applyAlignment="1" applyProtection="1">
      <alignment vertical="center"/>
      <protection locked="0"/>
    </xf>
    <xf numFmtId="0" fontId="4" fillId="0" borderId="0" xfId="0" applyFont="1" applyAlignment="1" applyProtection="1">
      <alignment vertical="center"/>
      <protection locked="0"/>
    </xf>
    <xf numFmtId="3" fontId="4" fillId="34" borderId="0" xfId="42" applyNumberFormat="1" applyFont="1" applyFill="1" applyAlignment="1" applyProtection="1">
      <alignment horizontal="center" vertical="center"/>
      <protection locked="0"/>
    </xf>
    <xf numFmtId="3" fontId="4" fillId="34" borderId="10" xfId="42" applyNumberFormat="1" applyFont="1" applyFill="1" applyBorder="1" applyAlignment="1" applyProtection="1">
      <alignment horizontal="center" vertical="center"/>
      <protection locked="0"/>
    </xf>
    <xf numFmtId="3" fontId="4" fillId="0" borderId="0" xfId="0" applyNumberFormat="1" applyFont="1" applyAlignment="1" applyProtection="1">
      <alignment vertical="center"/>
      <protection locked="0"/>
    </xf>
    <xf numFmtId="0" fontId="4" fillId="0" borderId="0" xfId="0" applyFont="1" applyAlignment="1" applyProtection="1">
      <alignment horizontal="center" vertical="center"/>
      <protection/>
    </xf>
    <xf numFmtId="14" fontId="4" fillId="0" borderId="0" xfId="0" applyNumberFormat="1" applyFont="1" applyAlignment="1" applyProtection="1">
      <alignment horizontal="center" vertical="center"/>
      <protection/>
    </xf>
    <xf numFmtId="167" fontId="4" fillId="0" borderId="0" xfId="44" applyNumberFormat="1" applyFont="1" applyAlignment="1" applyProtection="1">
      <alignment horizontal="center"/>
      <protection/>
    </xf>
    <xf numFmtId="10" fontId="4" fillId="0" borderId="0" xfId="0" applyNumberFormat="1" applyFont="1" applyAlignment="1" applyProtection="1">
      <alignment horizontal="center"/>
      <protection/>
    </xf>
    <xf numFmtId="3" fontId="4" fillId="0" borderId="0" xfId="42" applyNumberFormat="1" applyFont="1" applyAlignment="1" applyProtection="1">
      <alignment horizontal="center"/>
      <protection/>
    </xf>
    <xf numFmtId="169" fontId="4" fillId="0" borderId="40" xfId="42" applyNumberFormat="1" applyFont="1" applyBorder="1" applyAlignment="1" applyProtection="1">
      <alignment horizontal="center"/>
      <protection/>
    </xf>
    <xf numFmtId="3" fontId="4" fillId="0" borderId="40" xfId="0" applyNumberFormat="1" applyFont="1" applyBorder="1" applyAlignment="1" applyProtection="1">
      <alignment horizontal="center" vertical="center"/>
      <protection/>
    </xf>
    <xf numFmtId="10" fontId="4" fillId="0" borderId="0" xfId="0" applyNumberFormat="1" applyFont="1" applyAlignment="1" applyProtection="1">
      <alignment horizontal="center" vertical="center"/>
      <protection/>
    </xf>
    <xf numFmtId="167" fontId="4" fillId="0" borderId="0" xfId="44" applyNumberFormat="1" applyFont="1" applyAlignment="1" applyProtection="1">
      <alignment horizontal="center" vertical="center"/>
      <protection/>
    </xf>
    <xf numFmtId="3" fontId="4" fillId="0" borderId="0" xfId="42" applyNumberFormat="1" applyFont="1" applyAlignment="1" applyProtection="1">
      <alignment horizontal="center" vertical="center"/>
      <protection/>
    </xf>
    <xf numFmtId="169" fontId="4" fillId="0" borderId="40" xfId="42" applyNumberFormat="1" applyFont="1" applyBorder="1" applyAlignment="1" applyProtection="1">
      <alignment horizontal="center" vertical="center"/>
      <protection/>
    </xf>
    <xf numFmtId="0" fontId="0" fillId="0" borderId="0" xfId="0" applyAlignment="1" applyProtection="1">
      <alignment vertical="center"/>
      <protection/>
    </xf>
    <xf numFmtId="0" fontId="4" fillId="0" borderId="0" xfId="0" applyFont="1" applyAlignment="1" applyProtection="1">
      <alignment vertical="center"/>
      <protection/>
    </xf>
    <xf numFmtId="3" fontId="4" fillId="0" borderId="40" xfId="42" applyNumberFormat="1" applyFont="1" applyBorder="1" applyAlignment="1" applyProtection="1">
      <alignment horizontal="center" vertical="center"/>
      <protection/>
    </xf>
    <xf numFmtId="169" fontId="4" fillId="0" borderId="0" xfId="42" applyNumberFormat="1" applyFont="1" applyAlignment="1" applyProtection="1">
      <alignment horizontal="center" vertical="center"/>
      <protection/>
    </xf>
    <xf numFmtId="10" fontId="4" fillId="0" borderId="40" xfId="0" applyNumberFormat="1" applyFont="1" applyBorder="1" applyAlignment="1" applyProtection="1">
      <alignment horizontal="center" vertical="center"/>
      <protection/>
    </xf>
    <xf numFmtId="167" fontId="4" fillId="0" borderId="0" xfId="42" applyNumberFormat="1" applyFont="1" applyAlignment="1" applyProtection="1">
      <alignment horizontal="center" vertical="center"/>
      <protection/>
    </xf>
    <xf numFmtId="169" fontId="4" fillId="0" borderId="46" xfId="0" applyNumberFormat="1"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167" fontId="0" fillId="0" borderId="0" xfId="0" applyNumberFormat="1" applyAlignment="1" applyProtection="1">
      <alignment horizontal="center" vertical="center"/>
      <protection locked="0"/>
    </xf>
    <xf numFmtId="167" fontId="4" fillId="0" borderId="0" xfId="44" applyNumberFormat="1" applyFont="1" applyBorder="1" applyAlignment="1" applyProtection="1">
      <alignment horizontal="center" vertical="center"/>
      <protection locked="0"/>
    </xf>
    <xf numFmtId="167" fontId="4" fillId="34" borderId="0" xfId="44" applyNumberFormat="1" applyFont="1" applyFill="1" applyBorder="1" applyAlignment="1" applyProtection="1">
      <alignment horizontal="center" vertical="center"/>
      <protection locked="0"/>
    </xf>
    <xf numFmtId="167" fontId="4" fillId="34" borderId="10" xfId="42" applyNumberFormat="1" applyFont="1" applyFill="1" applyBorder="1" applyAlignment="1" applyProtection="1">
      <alignment horizontal="center" vertical="center"/>
      <protection locked="0"/>
    </xf>
    <xf numFmtId="3" fontId="0" fillId="0" borderId="0" xfId="0" applyNumberFormat="1" applyAlignment="1" applyProtection="1">
      <alignment horizontal="center" vertical="center"/>
      <protection locked="0"/>
    </xf>
    <xf numFmtId="172" fontId="4" fillId="34" borderId="0" xfId="44" applyNumberFormat="1" applyFont="1" applyFill="1" applyAlignment="1" applyProtection="1">
      <alignment horizontal="center"/>
      <protection locked="0"/>
    </xf>
    <xf numFmtId="172" fontId="4" fillId="34" borderId="10" xfId="44" applyNumberFormat="1" applyFont="1" applyFill="1" applyBorder="1" applyAlignment="1" applyProtection="1">
      <alignment horizontal="center"/>
      <protection locked="0"/>
    </xf>
    <xf numFmtId="3" fontId="4" fillId="0" borderId="0" xfId="44" applyNumberFormat="1" applyFont="1" applyAlignment="1" applyProtection="1">
      <alignment horizontal="center" vertical="center"/>
      <protection locked="0"/>
    </xf>
    <xf numFmtId="3" fontId="4" fillId="0" borderId="0" xfId="42" applyNumberFormat="1" applyFont="1" applyBorder="1" applyAlignment="1" applyProtection="1">
      <alignment horizontal="center" vertical="center"/>
      <protection locked="0"/>
    </xf>
    <xf numFmtId="172" fontId="4" fillId="34" borderId="0" xfId="42" applyNumberFormat="1" applyFont="1" applyFill="1" applyAlignment="1" applyProtection="1">
      <alignment horizontal="center" vertical="center"/>
      <protection locked="0"/>
    </xf>
    <xf numFmtId="172" fontId="4" fillId="34" borderId="0" xfId="44" applyNumberFormat="1" applyFont="1" applyFill="1" applyAlignment="1" applyProtection="1">
      <alignment horizontal="center" vertical="center"/>
      <protection locked="0"/>
    </xf>
    <xf numFmtId="172" fontId="4" fillId="34" borderId="10" xfId="44" applyNumberFormat="1" applyFont="1" applyFill="1" applyBorder="1" applyAlignment="1" applyProtection="1">
      <alignment horizontal="center" vertical="center"/>
      <protection locked="0"/>
    </xf>
    <xf numFmtId="172" fontId="4" fillId="34" borderId="0" xfId="44" applyNumberFormat="1" applyFont="1" applyFill="1" applyBorder="1" applyAlignment="1" applyProtection="1">
      <alignment horizontal="center" vertical="center"/>
      <protection locked="0"/>
    </xf>
    <xf numFmtId="172" fontId="4" fillId="34" borderId="10" xfId="42" applyNumberFormat="1" applyFont="1" applyFill="1" applyBorder="1" applyAlignment="1" applyProtection="1">
      <alignment horizontal="center" vertical="center"/>
      <protection locked="0"/>
    </xf>
    <xf numFmtId="167" fontId="0" fillId="0" borderId="0" xfId="0" applyNumberFormat="1" applyAlignment="1" applyProtection="1">
      <alignment vertical="center"/>
      <protection locked="0"/>
    </xf>
    <xf numFmtId="3" fontId="0" fillId="0" borderId="0" xfId="0" applyNumberFormat="1" applyAlignment="1" applyProtection="1">
      <alignment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4" fillId="0" borderId="0" xfId="0" applyFont="1" applyBorder="1" applyAlignment="1" applyProtection="1">
      <alignment horizontal="center" vertical="center" wrapText="1"/>
      <protection/>
    </xf>
    <xf numFmtId="3" fontId="4" fillId="0" borderId="0" xfId="44" applyNumberFormat="1" applyFont="1" applyAlignment="1" applyProtection="1">
      <alignment horizontal="center"/>
      <protection/>
    </xf>
    <xf numFmtId="167" fontId="4" fillId="0" borderId="0" xfId="42" applyNumberFormat="1" applyFont="1" applyAlignment="1" applyProtection="1">
      <alignment horizontal="center"/>
      <protection/>
    </xf>
    <xf numFmtId="3" fontId="4" fillId="0" borderId="0" xfId="0" applyNumberFormat="1" applyFont="1" applyAlignment="1" applyProtection="1">
      <alignment horizontal="center"/>
      <protection/>
    </xf>
    <xf numFmtId="10" fontId="4" fillId="0" borderId="0" xfId="0" applyNumberFormat="1" applyFont="1" applyBorder="1" applyAlignment="1" applyProtection="1">
      <alignment horizontal="center" vertical="center" wrapText="1"/>
      <protection/>
    </xf>
    <xf numFmtId="0" fontId="0" fillId="0" borderId="0" xfId="0" applyAlignment="1" applyProtection="1">
      <alignment vertical="center" wrapText="1"/>
      <protection/>
    </xf>
    <xf numFmtId="3" fontId="4" fillId="0" borderId="0" xfId="0" applyNumberFormat="1" applyFont="1" applyAlignment="1" applyProtection="1">
      <alignment horizontal="center" vertical="center"/>
      <protection/>
    </xf>
    <xf numFmtId="10" fontId="4" fillId="0" borderId="0" xfId="0" applyNumberFormat="1" applyFont="1" applyBorder="1" applyAlignment="1" applyProtection="1">
      <alignment horizontal="center" vertical="center"/>
      <protection/>
    </xf>
    <xf numFmtId="0" fontId="0" fillId="0" borderId="0" xfId="0" applyAlignment="1" applyProtection="1">
      <alignment horizontal="center" vertical="center"/>
      <protection/>
    </xf>
    <xf numFmtId="167" fontId="0" fillId="0" borderId="0" xfId="0" applyNumberFormat="1" applyAlignment="1" applyProtection="1">
      <alignment horizontal="center"/>
      <protection locked="0"/>
    </xf>
    <xf numFmtId="172" fontId="4" fillId="0" borderId="0" xfId="42" applyNumberFormat="1" applyFont="1" applyAlignment="1" applyProtection="1">
      <alignment horizontal="center"/>
      <protection locked="0"/>
    </xf>
    <xf numFmtId="167" fontId="4" fillId="0" borderId="0" xfId="0" applyNumberFormat="1" applyFont="1" applyAlignment="1" applyProtection="1">
      <alignment horizontal="center"/>
      <protection locked="0"/>
    </xf>
    <xf numFmtId="172" fontId="4" fillId="0" borderId="0" xfId="0" applyNumberFormat="1" applyFont="1" applyAlignment="1" applyProtection="1">
      <alignment horizontal="center"/>
      <protection locked="0"/>
    </xf>
    <xf numFmtId="172" fontId="1" fillId="0" borderId="0" xfId="0" applyNumberFormat="1" applyFont="1" applyAlignment="1" applyProtection="1">
      <alignment horizontal="right"/>
      <protection locked="0"/>
    </xf>
    <xf numFmtId="172" fontId="4" fillId="0" borderId="39" xfId="42" applyNumberFormat="1" applyFont="1" applyBorder="1" applyAlignment="1" applyProtection="1">
      <alignment horizontal="center" vertical="center" wrapText="1"/>
      <protection locked="0"/>
    </xf>
    <xf numFmtId="3" fontId="4" fillId="34" borderId="0" xfId="44" applyNumberFormat="1" applyFont="1" applyFill="1" applyAlignment="1" applyProtection="1">
      <alignment horizontal="center"/>
      <protection locked="0"/>
    </xf>
    <xf numFmtId="3" fontId="4" fillId="34" borderId="10" xfId="44" applyNumberFormat="1" applyFont="1" applyFill="1" applyBorder="1" applyAlignment="1" applyProtection="1">
      <alignment horizontal="center"/>
      <protection locked="0"/>
    </xf>
    <xf numFmtId="172" fontId="4" fillId="0" borderId="0" xfId="42" applyNumberFormat="1" applyFont="1" applyBorder="1" applyAlignment="1" applyProtection="1">
      <alignment horizontal="center" vertical="center" wrapText="1"/>
      <protection locked="0"/>
    </xf>
    <xf numFmtId="172" fontId="4" fillId="0" borderId="0" xfId="44" applyNumberFormat="1" applyFont="1" applyAlignment="1" applyProtection="1">
      <alignment horizontal="center"/>
      <protection locked="0"/>
    </xf>
    <xf numFmtId="172" fontId="0" fillId="0" borderId="0" xfId="0" applyNumberFormat="1" applyAlignment="1" applyProtection="1">
      <alignment horizontal="center"/>
      <protection locked="0"/>
    </xf>
    <xf numFmtId="167" fontId="0" fillId="0" borderId="0" xfId="0" applyNumberFormat="1" applyAlignment="1" applyProtection="1">
      <alignment/>
      <protection locked="0"/>
    </xf>
    <xf numFmtId="172" fontId="0" fillId="0" borderId="0" xfId="0" applyNumberFormat="1" applyAlignment="1" applyProtection="1">
      <alignment/>
      <protection locked="0"/>
    </xf>
    <xf numFmtId="167" fontId="4" fillId="0" borderId="46" xfId="42"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4" fillId="0" borderId="0" xfId="0" applyFont="1" applyAlignment="1" applyProtection="1">
      <alignment horizontal="center"/>
      <protection/>
    </xf>
    <xf numFmtId="14" fontId="4" fillId="0" borderId="0" xfId="0" applyNumberFormat="1" applyFont="1" applyAlignment="1" applyProtection="1">
      <alignment horizontal="center"/>
      <protection/>
    </xf>
    <xf numFmtId="172" fontId="4" fillId="0" borderId="0" xfId="42" applyNumberFormat="1" applyFont="1" applyAlignment="1" applyProtection="1">
      <alignment horizontal="center"/>
      <protection/>
    </xf>
    <xf numFmtId="0" fontId="0" fillId="0" borderId="0" xfId="0" applyAlignment="1" applyProtection="1">
      <alignment/>
      <protection/>
    </xf>
    <xf numFmtId="167" fontId="0" fillId="34" borderId="0" xfId="0" applyNumberFormat="1" applyFill="1" applyAlignment="1" applyProtection="1">
      <alignment vertical="center"/>
      <protection locked="0"/>
    </xf>
    <xf numFmtId="167" fontId="4" fillId="34" borderId="0" xfId="44" applyNumberFormat="1" applyFont="1" applyFill="1" applyAlignment="1" applyProtection="1">
      <alignment vertical="center"/>
      <protection locked="0"/>
    </xf>
    <xf numFmtId="167" fontId="4" fillId="34" borderId="10" xfId="44" applyNumberFormat="1" applyFont="1" applyFill="1" applyBorder="1" applyAlignment="1" applyProtection="1">
      <alignment vertical="center"/>
      <protection locked="0"/>
    </xf>
    <xf numFmtId="167" fontId="4" fillId="0" borderId="0" xfId="44" applyNumberFormat="1" applyFont="1" applyAlignment="1" applyProtection="1">
      <alignment vertical="center"/>
      <protection locked="0"/>
    </xf>
    <xf numFmtId="44" fontId="4" fillId="0" borderId="0" xfId="44" applyNumberFormat="1" applyFont="1" applyAlignment="1" applyProtection="1">
      <alignment horizontal="center" vertical="center"/>
      <protection locked="0"/>
    </xf>
    <xf numFmtId="167" fontId="4" fillId="0" borderId="0" xfId="44" applyNumberFormat="1" applyFont="1" applyBorder="1" applyAlignment="1" applyProtection="1">
      <alignment vertical="center"/>
      <protection locked="0"/>
    </xf>
    <xf numFmtId="0" fontId="0" fillId="0" borderId="0" xfId="0" applyNumberFormat="1" applyAlignment="1" applyProtection="1">
      <alignment horizontal="center" vertical="center"/>
      <protection locked="0"/>
    </xf>
    <xf numFmtId="172" fontId="0" fillId="0" borderId="0" xfId="0" applyNumberFormat="1" applyAlignment="1" applyProtection="1">
      <alignment horizontal="center" vertical="center"/>
      <protection locked="0"/>
    </xf>
    <xf numFmtId="172" fontId="1" fillId="0" borderId="0" xfId="0" applyNumberFormat="1" applyFont="1" applyAlignment="1" applyProtection="1">
      <alignment horizontal="right" vertical="center"/>
      <protection locked="0"/>
    </xf>
    <xf numFmtId="172" fontId="4" fillId="0" borderId="0" xfId="42" applyNumberFormat="1" applyFont="1" applyAlignment="1" applyProtection="1">
      <alignment horizontal="center" vertical="center"/>
      <protection locked="0"/>
    </xf>
    <xf numFmtId="172" fontId="4" fillId="34" borderId="0" xfId="44" applyNumberFormat="1" applyFont="1" applyFill="1" applyAlignment="1" applyProtection="1">
      <alignment vertical="center"/>
      <protection locked="0"/>
    </xf>
    <xf numFmtId="172" fontId="4" fillId="34" borderId="10" xfId="44" applyNumberFormat="1" applyFont="1" applyFill="1" applyBorder="1" applyAlignment="1" applyProtection="1">
      <alignment vertical="center"/>
      <protection locked="0"/>
    </xf>
    <xf numFmtId="172" fontId="4" fillId="0" borderId="0" xfId="44" applyNumberFormat="1" applyFont="1" applyAlignment="1" applyProtection="1">
      <alignment horizontal="center" vertical="center"/>
      <protection locked="0"/>
    </xf>
    <xf numFmtId="172" fontId="4" fillId="0" borderId="0" xfId="42" applyNumberFormat="1" applyFont="1" applyBorder="1" applyAlignment="1" applyProtection="1">
      <alignment horizontal="center" vertical="center"/>
      <protection locked="0"/>
    </xf>
    <xf numFmtId="172" fontId="4" fillId="34" borderId="0" xfId="42"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72" fontId="0" fillId="0" borderId="0" xfId="0" applyNumberFormat="1" applyAlignment="1" applyProtection="1">
      <alignment vertical="center"/>
      <protection locked="0"/>
    </xf>
    <xf numFmtId="165" fontId="4" fillId="0" borderId="46" xfId="42" applyNumberFormat="1" applyFont="1" applyBorder="1" applyAlignment="1" applyProtection="1">
      <alignment vertical="center"/>
      <protection locked="0"/>
    </xf>
    <xf numFmtId="0" fontId="0" fillId="0" borderId="47" xfId="0" applyBorder="1" applyAlignment="1" applyProtection="1">
      <alignment vertical="center"/>
      <protection locked="0"/>
    </xf>
    <xf numFmtId="167" fontId="4" fillId="0" borderId="40" xfId="44" applyNumberFormat="1" applyFont="1" applyBorder="1" applyAlignment="1" applyProtection="1">
      <alignment horizontal="center" vertical="center"/>
      <protection/>
    </xf>
    <xf numFmtId="10" fontId="4" fillId="0" borderId="0" xfId="58" applyNumberFormat="1" applyFont="1" applyAlignment="1" applyProtection="1">
      <alignment vertical="center"/>
      <protection/>
    </xf>
    <xf numFmtId="172" fontId="4" fillId="0" borderId="0" xfId="42" applyNumberFormat="1" applyFont="1" applyAlignment="1" applyProtection="1">
      <alignment horizontal="center" vertical="center"/>
      <protection/>
    </xf>
    <xf numFmtId="167" fontId="4" fillId="0" borderId="0" xfId="42" applyNumberFormat="1" applyFont="1" applyAlignment="1" applyProtection="1">
      <alignment vertical="center"/>
      <protection/>
    </xf>
    <xf numFmtId="167" fontId="4" fillId="34" borderId="0" xfId="44" applyNumberFormat="1" applyFont="1" applyFill="1" applyAlignment="1" applyProtection="1">
      <alignment/>
      <protection locked="0"/>
    </xf>
    <xf numFmtId="167" fontId="4" fillId="34" borderId="10" xfId="44" applyNumberFormat="1" applyFont="1" applyFill="1" applyBorder="1" applyAlignment="1" applyProtection="1">
      <alignment/>
      <protection locked="0"/>
    </xf>
    <xf numFmtId="172" fontId="4" fillId="34" borderId="0" xfId="44" applyNumberFormat="1" applyFont="1" applyFill="1" applyAlignment="1" applyProtection="1">
      <alignment/>
      <protection locked="0"/>
    </xf>
    <xf numFmtId="172" fontId="4" fillId="34" borderId="10" xfId="44" applyNumberFormat="1" applyFont="1" applyFill="1" applyBorder="1" applyAlignment="1" applyProtection="1">
      <alignment/>
      <protection locked="0"/>
    </xf>
    <xf numFmtId="0" fontId="0" fillId="34" borderId="0" xfId="0" applyFill="1" applyAlignment="1" applyProtection="1">
      <alignment vertical="center"/>
      <protection locked="0"/>
    </xf>
    <xf numFmtId="0" fontId="37" fillId="0" borderId="0" xfId="0" applyFont="1" applyAlignment="1">
      <alignment vertical="center"/>
    </xf>
    <xf numFmtId="0" fontId="39" fillId="0" borderId="0" xfId="0" applyFont="1" applyAlignment="1">
      <alignment vertical="center"/>
    </xf>
    <xf numFmtId="0" fontId="19" fillId="0" borderId="0" xfId="0" applyFont="1" applyAlignment="1">
      <alignment/>
    </xf>
    <xf numFmtId="0" fontId="41" fillId="36" borderId="0" xfId="0" applyFont="1" applyFill="1" applyAlignment="1">
      <alignment horizontal="left" vertical="center"/>
    </xf>
    <xf numFmtId="0" fontId="41" fillId="36" borderId="0" xfId="0" applyFont="1" applyFill="1" applyAlignment="1">
      <alignment vertical="center"/>
    </xf>
    <xf numFmtId="0" fontId="41" fillId="37" borderId="0" xfId="0" applyFont="1" applyFill="1" applyAlignment="1">
      <alignment vertical="center"/>
    </xf>
    <xf numFmtId="0" fontId="39" fillId="37" borderId="0" xfId="0" applyFont="1" applyFill="1" applyAlignment="1">
      <alignment vertical="center"/>
    </xf>
    <xf numFmtId="0" fontId="0" fillId="37" borderId="0" xfId="0" applyFill="1" applyAlignment="1">
      <alignment vertical="center"/>
    </xf>
    <xf numFmtId="0" fontId="37" fillId="37" borderId="0" xfId="0" applyFont="1" applyFill="1" applyAlignment="1">
      <alignment/>
    </xf>
    <xf numFmtId="0" fontId="0" fillId="37" borderId="0" xfId="0" applyFill="1" applyAlignment="1">
      <alignment/>
    </xf>
    <xf numFmtId="0" fontId="37" fillId="37" borderId="0" xfId="0" applyFont="1" applyFill="1" applyAlignment="1">
      <alignment vertical="center"/>
    </xf>
    <xf numFmtId="0" fontId="38" fillId="37" borderId="0" xfId="0" applyFont="1" applyFill="1" applyAlignment="1">
      <alignment vertical="center"/>
    </xf>
    <xf numFmtId="0" fontId="0" fillId="37" borderId="0" xfId="0" applyFill="1" applyAlignment="1">
      <alignment/>
    </xf>
    <xf numFmtId="0" fontId="0" fillId="0" borderId="0" xfId="0" applyFill="1" applyAlignment="1">
      <alignment horizontal="center" vertical="center"/>
    </xf>
    <xf numFmtId="0" fontId="0" fillId="0" borderId="0" xfId="0" applyFill="1" applyAlignment="1">
      <alignment/>
    </xf>
    <xf numFmtId="0" fontId="39" fillId="36" borderId="0" xfId="0" applyFont="1" applyFill="1" applyAlignment="1">
      <alignment vertical="center"/>
    </xf>
    <xf numFmtId="0" fontId="0" fillId="36" borderId="0" xfId="0" applyFill="1" applyAlignment="1">
      <alignment vertical="center"/>
    </xf>
    <xf numFmtId="0" fontId="40" fillId="37" borderId="0" xfId="0" applyFont="1" applyFill="1" applyAlignment="1">
      <alignment vertical="center"/>
    </xf>
    <xf numFmtId="0" fontId="41" fillId="38" borderId="0" xfId="0" applyFont="1" applyFill="1" applyAlignment="1">
      <alignment vertical="center"/>
    </xf>
    <xf numFmtId="0" fontId="39" fillId="38" borderId="0" xfId="0" applyFont="1" applyFill="1" applyAlignment="1">
      <alignment vertical="center"/>
    </xf>
    <xf numFmtId="0" fontId="0" fillId="38" borderId="0" xfId="0" applyFill="1" applyAlignment="1">
      <alignment vertical="center"/>
    </xf>
    <xf numFmtId="0" fontId="1" fillId="0" borderId="13" xfId="0" applyFont="1" applyBorder="1" applyAlignment="1">
      <alignment horizontal="center" vertical="center"/>
    </xf>
    <xf numFmtId="0" fontId="46" fillId="0" borderId="0" xfId="0" applyFont="1" applyFill="1" applyAlignment="1">
      <alignment horizontal="center"/>
    </xf>
    <xf numFmtId="0" fontId="47" fillId="37" borderId="0" xfId="0" applyFont="1" applyFill="1" applyAlignment="1">
      <alignment horizontal="center"/>
    </xf>
    <xf numFmtId="0" fontId="47" fillId="0" borderId="0" xfId="0" applyFont="1" applyAlignment="1">
      <alignment horizontal="center"/>
    </xf>
    <xf numFmtId="0" fontId="50" fillId="37" borderId="0" xfId="0" applyFont="1" applyFill="1" applyAlignment="1">
      <alignment/>
    </xf>
    <xf numFmtId="0" fontId="41" fillId="0" borderId="0" xfId="0" applyFont="1" applyFill="1" applyAlignment="1">
      <alignment vertical="center"/>
    </xf>
    <xf numFmtId="0" fontId="0" fillId="0" borderId="0" xfId="0" applyAlignment="1">
      <alignment/>
    </xf>
    <xf numFmtId="0" fontId="18" fillId="0" borderId="24" xfId="0" applyFont="1" applyBorder="1" applyAlignment="1">
      <alignment horizontal="center" vertical="center"/>
    </xf>
    <xf numFmtId="5" fontId="5" fillId="0" borderId="29" xfId="0" applyNumberFormat="1" applyFont="1" applyBorder="1" applyAlignment="1">
      <alignment horizontal="center" vertical="center"/>
    </xf>
    <xf numFmtId="5" fontId="4" fillId="0" borderId="34" xfId="44"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9" xfId="0" applyNumberFormat="1" applyFont="1" applyBorder="1" applyAlignment="1">
      <alignment horizontal="center" vertical="center"/>
    </xf>
    <xf numFmtId="172" fontId="4" fillId="0" borderId="48" xfId="0" applyNumberFormat="1" applyFont="1" applyBorder="1" applyAlignment="1">
      <alignment horizontal="center" vertical="center"/>
    </xf>
    <xf numFmtId="5" fontId="4" fillId="0" borderId="22" xfId="44" applyNumberFormat="1" applyFont="1" applyBorder="1" applyAlignment="1">
      <alignment horizontal="center" vertical="center"/>
    </xf>
    <xf numFmtId="0" fontId="4" fillId="0" borderId="23" xfId="0" applyFont="1" applyBorder="1" applyAlignment="1">
      <alignment horizontal="center" vertical="center"/>
    </xf>
    <xf numFmtId="10" fontId="4" fillId="0" borderId="0" xfId="0" applyNumberFormat="1" applyFont="1" applyAlignment="1">
      <alignment horizontal="center" vertical="center"/>
    </xf>
    <xf numFmtId="0" fontId="48" fillId="37" borderId="0" xfId="0" applyFont="1" applyFill="1" applyAlignment="1">
      <alignment horizontal="center"/>
    </xf>
    <xf numFmtId="0" fontId="49" fillId="37" borderId="0" xfId="0" applyFont="1" applyFill="1" applyAlignment="1">
      <alignment horizontal="center"/>
    </xf>
    <xf numFmtId="0" fontId="0" fillId="0" borderId="0" xfId="0" applyAlignment="1">
      <alignment horizontal="center"/>
    </xf>
    <xf numFmtId="0" fontId="43" fillId="0" borderId="0" xfId="0" applyFont="1" applyAlignment="1">
      <alignment horizontal="center" vertical="center"/>
    </xf>
    <xf numFmtId="0" fontId="0" fillId="0" borderId="0" xfId="0" applyFont="1" applyAlignment="1">
      <alignment horizontal="center"/>
    </xf>
    <xf numFmtId="0" fontId="0" fillId="0" borderId="0" xfId="0" applyAlignment="1">
      <alignment/>
    </xf>
    <xf numFmtId="0" fontId="41" fillId="36" borderId="0" xfId="0" applyFont="1" applyFill="1" applyAlignment="1">
      <alignment vertical="center"/>
    </xf>
    <xf numFmtId="0" fontId="39" fillId="36" borderId="0" xfId="0" applyFont="1" applyFill="1" applyAlignment="1">
      <alignment vertical="center"/>
    </xf>
    <xf numFmtId="0" fontId="0" fillId="0" borderId="0" xfId="0" applyAlignment="1">
      <alignment vertical="center"/>
    </xf>
    <xf numFmtId="0" fontId="42" fillId="0" borderId="0" xfId="0" applyFont="1" applyAlignment="1">
      <alignment/>
    </xf>
    <xf numFmtId="0" fontId="51" fillId="37" borderId="0" xfId="0" applyFont="1" applyFill="1" applyAlignment="1">
      <alignment horizontal="center" vertical="center"/>
    </xf>
    <xf numFmtId="0" fontId="52" fillId="37" borderId="0" xfId="0" applyFont="1" applyFill="1" applyAlignment="1">
      <alignment horizont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left" vertical="center" wrapText="1"/>
    </xf>
    <xf numFmtId="0" fontId="0" fillId="0" borderId="0" xfId="0" applyAlignment="1">
      <alignment vertical="center" wrapText="1"/>
    </xf>
    <xf numFmtId="170" fontId="1" fillId="0" borderId="49" xfId="58" applyNumberFormat="1" applyFont="1" applyFill="1" applyBorder="1" applyAlignment="1" applyProtection="1">
      <alignment vertical="center" wrapText="1"/>
      <protection locked="0"/>
    </xf>
    <xf numFmtId="0" fontId="0" fillId="0" borderId="12" xfId="0" applyBorder="1" applyAlignment="1" applyProtection="1">
      <alignment vertical="center" wrapText="1"/>
      <protection locked="0"/>
    </xf>
    <xf numFmtId="0" fontId="16" fillId="0" borderId="0" xfId="0" applyFont="1" applyAlignment="1">
      <alignment vertical="center" wrapText="1"/>
    </xf>
    <xf numFmtId="0" fontId="0" fillId="0" borderId="0" xfId="0" applyAlignment="1">
      <alignment wrapText="1"/>
    </xf>
    <xf numFmtId="0" fontId="33" fillId="0" borderId="0" xfId="52" applyFont="1" applyAlignment="1" applyProtection="1">
      <alignment/>
      <protection/>
    </xf>
    <xf numFmtId="0" fontId="3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mipandl.org/"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weatherdatadepot.com/" TargetMode="External" /><Relationship Id="rId2" Type="http://schemas.openxmlformats.org/officeDocument/2006/relationships/hyperlink" Target="http://www.weatherdatadepot.com/" TargetMode="External" /><Relationship Id="rId3" Type="http://schemas.openxmlformats.org/officeDocument/2006/relationships/hyperlink" Target="http://www.weatherdatadepot.com/?gclid=CNPdkPHH1KICFYNd5Qod7W0YwQ#%20%20" TargetMode="External" /></Relationships>
</file>

<file path=xl/worksheets/sheet1.xml><?xml version="1.0" encoding="utf-8"?>
<worksheet xmlns="http://schemas.openxmlformats.org/spreadsheetml/2006/main" xmlns:r="http://schemas.openxmlformats.org/officeDocument/2006/relationships">
  <dimension ref="A1:AJ38"/>
  <sheetViews>
    <sheetView zoomScale="75" zoomScaleNormal="75" zoomScalePageLayoutView="0" workbookViewId="0" topLeftCell="A10">
      <selection activeCell="A3" sqref="A3:IV3"/>
    </sheetView>
  </sheetViews>
  <sheetFormatPr defaultColWidth="11.375" defaultRowHeight="12.75"/>
  <cols>
    <col min="1" max="1" width="5.125" style="368" customWidth="1"/>
    <col min="2" max="3" width="11.375" style="0" customWidth="1"/>
    <col min="4" max="4" width="7.625" style="0" customWidth="1"/>
    <col min="5" max="8" width="11.375" style="0" customWidth="1"/>
    <col min="9" max="9" width="15.625" style="0" customWidth="1"/>
    <col min="10" max="19" width="11.375" style="0" customWidth="1"/>
    <col min="20" max="20" width="12.625" style="0" customWidth="1"/>
  </cols>
  <sheetData>
    <row r="1" spans="2:36" ht="12.75">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row>
    <row r="2" spans="1:36" s="378" customFormat="1" ht="30">
      <c r="A2" s="376"/>
      <c r="B2" s="391" t="s">
        <v>7</v>
      </c>
      <c r="C2" s="392"/>
      <c r="D2" s="392"/>
      <c r="E2" s="392"/>
      <c r="F2" s="392"/>
      <c r="G2" s="392"/>
      <c r="H2" s="392"/>
      <c r="I2" s="392"/>
      <c r="J2" s="392"/>
      <c r="K2" s="393"/>
      <c r="L2" s="393"/>
      <c r="M2" s="393"/>
      <c r="N2" s="393"/>
      <c r="O2" s="393"/>
      <c r="P2" s="393"/>
      <c r="Q2" s="393"/>
      <c r="R2" s="393"/>
      <c r="S2" s="377"/>
      <c r="T2" s="377"/>
      <c r="U2" s="377"/>
      <c r="V2" s="377"/>
      <c r="W2" s="377"/>
      <c r="X2" s="377"/>
      <c r="Y2" s="377"/>
      <c r="Z2" s="377"/>
      <c r="AA2" s="377"/>
      <c r="AB2" s="377"/>
      <c r="AC2" s="377"/>
      <c r="AD2" s="377"/>
      <c r="AE2" s="377"/>
      <c r="AF2" s="377"/>
      <c r="AG2" s="377"/>
      <c r="AH2" s="377"/>
      <c r="AI2" s="377"/>
      <c r="AJ2" s="377"/>
    </row>
    <row r="3" spans="1:36" ht="20.25">
      <c r="A3" s="363"/>
      <c r="B3" s="401" t="s">
        <v>170</v>
      </c>
      <c r="C3" s="402"/>
      <c r="D3" s="402"/>
      <c r="E3" s="402"/>
      <c r="F3" s="402"/>
      <c r="G3" s="402"/>
      <c r="H3" s="402"/>
      <c r="I3" s="402"/>
      <c r="J3" s="396"/>
      <c r="K3" s="396"/>
      <c r="L3" s="396"/>
      <c r="M3" s="396"/>
      <c r="N3" s="396"/>
      <c r="O3" s="396"/>
      <c r="P3" s="396"/>
      <c r="Q3" s="366"/>
      <c r="R3" s="366"/>
      <c r="S3" s="366"/>
      <c r="T3" s="366"/>
      <c r="U3" s="366"/>
      <c r="V3" s="366"/>
      <c r="W3" s="366"/>
      <c r="X3" s="366"/>
      <c r="Y3" s="366"/>
      <c r="Z3" s="366"/>
      <c r="AA3" s="366"/>
      <c r="AB3" s="366"/>
      <c r="AC3" s="366"/>
      <c r="AD3" s="366"/>
      <c r="AE3" s="366"/>
      <c r="AF3" s="366"/>
      <c r="AG3" s="366"/>
      <c r="AH3" s="366"/>
      <c r="AI3" s="366"/>
      <c r="AJ3" s="366"/>
    </row>
    <row r="4" spans="1:15" s="366" customFormat="1" ht="20.25">
      <c r="A4" s="362"/>
      <c r="B4" s="379"/>
      <c r="C4" s="379"/>
      <c r="D4" s="379"/>
      <c r="E4" s="379"/>
      <c r="F4" s="379"/>
      <c r="G4" s="379"/>
      <c r="H4" s="379"/>
      <c r="I4" s="379"/>
      <c r="J4" s="379"/>
      <c r="K4" s="362"/>
      <c r="L4" s="362"/>
      <c r="M4" s="362"/>
      <c r="N4" s="362"/>
      <c r="O4" s="362"/>
    </row>
    <row r="5" spans="1:36" s="28" customFormat="1" ht="15.75" customHeight="1">
      <c r="A5" s="364"/>
      <c r="B5" s="359" t="s">
        <v>8</v>
      </c>
      <c r="C5" s="359"/>
      <c r="D5" s="359"/>
      <c r="E5" s="359"/>
      <c r="F5" s="359"/>
      <c r="G5" s="359"/>
      <c r="H5" s="359"/>
      <c r="I5" s="359"/>
      <c r="J5" s="360"/>
      <c r="K5" s="360"/>
      <c r="L5" s="360"/>
      <c r="M5" s="360"/>
      <c r="N5" s="360"/>
      <c r="O5" s="360"/>
      <c r="P5" s="361"/>
      <c r="Q5" s="361"/>
      <c r="R5" s="361"/>
      <c r="S5" s="361"/>
      <c r="T5" s="361"/>
      <c r="U5" s="361"/>
      <c r="V5" s="361"/>
      <c r="W5" s="361"/>
      <c r="X5" s="361"/>
      <c r="Y5" s="361"/>
      <c r="Z5" s="361"/>
      <c r="AA5" s="361"/>
      <c r="AB5" s="361"/>
      <c r="AC5" s="361"/>
      <c r="AD5" s="361"/>
      <c r="AE5" s="361"/>
      <c r="AF5" s="361"/>
      <c r="AG5" s="361"/>
      <c r="AH5" s="361"/>
      <c r="AI5" s="361"/>
      <c r="AJ5" s="361"/>
    </row>
    <row r="6" spans="1:15" s="361" customFormat="1" ht="15.75" customHeight="1">
      <c r="A6" s="364"/>
      <c r="B6" s="359"/>
      <c r="C6" s="359"/>
      <c r="D6" s="359"/>
      <c r="E6" s="359"/>
      <c r="F6" s="359"/>
      <c r="G6" s="359"/>
      <c r="H6" s="359"/>
      <c r="I6" s="359"/>
      <c r="J6" s="360"/>
      <c r="K6" s="360"/>
      <c r="L6" s="360"/>
      <c r="M6" s="360"/>
      <c r="N6" s="360"/>
      <c r="O6" s="360"/>
    </row>
    <row r="7" spans="1:36" s="28" customFormat="1" ht="15.75" customHeight="1">
      <c r="A7" s="364"/>
      <c r="B7" s="359" t="s">
        <v>9</v>
      </c>
      <c r="C7" s="359"/>
      <c r="D7" s="359"/>
      <c r="E7" s="359"/>
      <c r="F7" s="359"/>
      <c r="G7" s="359"/>
      <c r="H7" s="359"/>
      <c r="I7" s="359"/>
      <c r="J7" s="360"/>
      <c r="K7" s="360"/>
      <c r="L7" s="360"/>
      <c r="M7" s="360"/>
      <c r="N7" s="360"/>
      <c r="O7" s="360"/>
      <c r="P7" s="361"/>
      <c r="Q7" s="361"/>
      <c r="R7" s="361"/>
      <c r="S7" s="361"/>
      <c r="T7" s="361"/>
      <c r="U7" s="361"/>
      <c r="V7" s="361"/>
      <c r="W7" s="361"/>
      <c r="X7" s="361"/>
      <c r="Y7" s="361"/>
      <c r="Z7" s="361"/>
      <c r="AA7" s="361"/>
      <c r="AB7" s="361"/>
      <c r="AC7" s="361"/>
      <c r="AD7" s="361"/>
      <c r="AE7" s="361"/>
      <c r="AF7" s="361"/>
      <c r="AG7" s="361"/>
      <c r="AH7" s="361"/>
      <c r="AI7" s="361"/>
      <c r="AJ7" s="361"/>
    </row>
    <row r="8" spans="1:15" s="361" customFormat="1" ht="15.75" customHeight="1">
      <c r="A8" s="364"/>
      <c r="B8" s="359"/>
      <c r="C8" s="359"/>
      <c r="D8" s="359"/>
      <c r="E8" s="359"/>
      <c r="F8" s="359"/>
      <c r="G8" s="359"/>
      <c r="H8" s="359"/>
      <c r="I8" s="359"/>
      <c r="J8" s="360"/>
      <c r="K8" s="360"/>
      <c r="L8" s="360"/>
      <c r="M8" s="360"/>
      <c r="N8" s="360"/>
      <c r="O8" s="360"/>
    </row>
    <row r="9" spans="1:36" s="28" customFormat="1" ht="23.25">
      <c r="A9" s="365"/>
      <c r="B9" s="380" t="s">
        <v>69</v>
      </c>
      <c r="C9" s="380"/>
      <c r="D9" s="380"/>
      <c r="E9" s="380"/>
      <c r="F9" s="359"/>
      <c r="G9" s="359"/>
      <c r="H9" s="359"/>
      <c r="I9" s="359"/>
      <c r="J9" s="360"/>
      <c r="K9" s="360"/>
      <c r="L9" s="360"/>
      <c r="M9" s="360"/>
      <c r="N9" s="360"/>
      <c r="O9" s="360"/>
      <c r="P9" s="361"/>
      <c r="Q9" s="361"/>
      <c r="R9" s="361"/>
      <c r="S9" s="361"/>
      <c r="T9" s="361"/>
      <c r="U9" s="361"/>
      <c r="V9" s="361"/>
      <c r="W9" s="361"/>
      <c r="X9" s="361"/>
      <c r="Y9" s="361"/>
      <c r="Z9" s="361"/>
      <c r="AA9" s="361"/>
      <c r="AB9" s="361"/>
      <c r="AC9" s="361"/>
      <c r="AD9" s="361"/>
      <c r="AE9" s="361"/>
      <c r="AF9" s="361"/>
      <c r="AG9" s="361"/>
      <c r="AH9" s="361"/>
      <c r="AI9" s="361"/>
      <c r="AJ9" s="361"/>
    </row>
    <row r="10" spans="1:15" s="361" customFormat="1" ht="23.25">
      <c r="A10" s="365"/>
      <c r="B10" s="359" t="s">
        <v>66</v>
      </c>
      <c r="C10" s="359"/>
      <c r="D10" s="359"/>
      <c r="E10" s="359"/>
      <c r="F10" s="359"/>
      <c r="G10" s="359"/>
      <c r="H10" s="359"/>
      <c r="I10" s="359"/>
      <c r="J10" s="360"/>
      <c r="K10" s="360"/>
      <c r="L10" s="360"/>
      <c r="M10" s="360"/>
      <c r="N10" s="360"/>
      <c r="O10" s="360"/>
    </row>
    <row r="11" spans="1:36" s="28" customFormat="1" ht="23.25">
      <c r="A11" s="365"/>
      <c r="B11" s="359" t="s">
        <v>67</v>
      </c>
      <c r="C11" s="359"/>
      <c r="D11" s="359"/>
      <c r="E11" s="359"/>
      <c r="F11" s="359"/>
      <c r="G11" s="359"/>
      <c r="H11" s="359"/>
      <c r="I11" s="359"/>
      <c r="J11" s="360"/>
      <c r="K11" s="360"/>
      <c r="L11" s="360"/>
      <c r="M11" s="360"/>
      <c r="N11" s="360"/>
      <c r="O11" s="360"/>
      <c r="P11" s="361"/>
      <c r="Q11" s="361"/>
      <c r="R11" s="361"/>
      <c r="S11" s="361"/>
      <c r="T11" s="361"/>
      <c r="U11" s="361"/>
      <c r="V11" s="361"/>
      <c r="W11" s="361"/>
      <c r="X11" s="361"/>
      <c r="Y11" s="361"/>
      <c r="Z11" s="361"/>
      <c r="AA11" s="361"/>
      <c r="AB11" s="361"/>
      <c r="AC11" s="361"/>
      <c r="AD11" s="361"/>
      <c r="AE11" s="361"/>
      <c r="AF11" s="361"/>
      <c r="AG11" s="361"/>
      <c r="AH11" s="361"/>
      <c r="AI11" s="361"/>
      <c r="AJ11" s="361"/>
    </row>
    <row r="12" spans="1:36" s="28" customFormat="1" ht="23.25">
      <c r="A12" s="365"/>
      <c r="B12" s="359" t="s">
        <v>68</v>
      </c>
      <c r="C12" s="360"/>
      <c r="D12" s="360"/>
      <c r="E12" s="360"/>
      <c r="F12" s="360"/>
      <c r="G12" s="360"/>
      <c r="H12" s="360"/>
      <c r="I12" s="360"/>
      <c r="J12" s="360"/>
      <c r="K12" s="360"/>
      <c r="L12" s="360"/>
      <c r="M12" s="360"/>
      <c r="N12" s="360"/>
      <c r="O12" s="360"/>
      <c r="P12" s="361"/>
      <c r="Q12" s="361"/>
      <c r="R12" s="361"/>
      <c r="S12" s="361"/>
      <c r="T12" s="361"/>
      <c r="U12" s="361"/>
      <c r="V12" s="361"/>
      <c r="W12" s="361"/>
      <c r="X12" s="361"/>
      <c r="Y12" s="361"/>
      <c r="Z12" s="361"/>
      <c r="AA12" s="361"/>
      <c r="AB12" s="361"/>
      <c r="AC12" s="361"/>
      <c r="AD12" s="361"/>
      <c r="AE12" s="361"/>
      <c r="AF12" s="361"/>
      <c r="AG12" s="361"/>
      <c r="AH12" s="361"/>
      <c r="AI12" s="361"/>
      <c r="AJ12" s="361"/>
    </row>
    <row r="13" spans="1:15" s="361" customFormat="1" ht="23.25">
      <c r="A13" s="365"/>
      <c r="B13" s="359"/>
      <c r="C13" s="360"/>
      <c r="D13" s="360"/>
      <c r="E13" s="360"/>
      <c r="F13" s="360"/>
      <c r="G13" s="360"/>
      <c r="H13" s="360"/>
      <c r="I13" s="360"/>
      <c r="J13" s="360"/>
      <c r="K13" s="360"/>
      <c r="L13" s="360"/>
      <c r="M13" s="360"/>
      <c r="N13" s="360"/>
      <c r="O13" s="360"/>
    </row>
    <row r="14" spans="1:36" s="28" customFormat="1" ht="23.25">
      <c r="A14" s="365"/>
      <c r="B14" s="359" t="s">
        <v>20</v>
      </c>
      <c r="C14" s="360"/>
      <c r="D14" s="360"/>
      <c r="E14" s="360"/>
      <c r="F14" s="360"/>
      <c r="G14" s="360"/>
      <c r="H14" s="360"/>
      <c r="I14" s="360"/>
      <c r="J14" s="360"/>
      <c r="K14" s="360"/>
      <c r="L14" s="360"/>
      <c r="M14" s="360"/>
      <c r="N14" s="360"/>
      <c r="O14" s="360"/>
      <c r="P14" s="361"/>
      <c r="Q14" s="361"/>
      <c r="R14" s="361"/>
      <c r="S14" s="361"/>
      <c r="T14" s="361"/>
      <c r="U14" s="361"/>
      <c r="V14" s="361"/>
      <c r="W14" s="361"/>
      <c r="X14" s="361"/>
      <c r="Y14" s="361"/>
      <c r="Z14" s="361"/>
      <c r="AA14" s="361"/>
      <c r="AB14" s="361"/>
      <c r="AC14" s="361"/>
      <c r="AD14" s="361"/>
      <c r="AE14" s="361"/>
      <c r="AF14" s="361"/>
      <c r="AG14" s="361"/>
      <c r="AH14" s="361"/>
      <c r="AI14" s="361"/>
      <c r="AJ14" s="361"/>
    </row>
    <row r="15" spans="1:36" s="28" customFormat="1" ht="23.25">
      <c r="A15" s="365"/>
      <c r="B15" s="397" t="s">
        <v>59</v>
      </c>
      <c r="C15" s="398"/>
      <c r="D15" s="398"/>
      <c r="E15" s="398"/>
      <c r="F15" s="398"/>
      <c r="G15" s="398"/>
      <c r="H15" s="398"/>
      <c r="I15" s="398"/>
      <c r="J15" s="399"/>
      <c r="K15" s="399"/>
      <c r="L15" s="399"/>
      <c r="M15" s="399"/>
      <c r="N15" s="399"/>
      <c r="O15" s="399"/>
      <c r="P15" s="399"/>
      <c r="Q15" s="399"/>
      <c r="R15" s="399"/>
      <c r="S15" s="361"/>
      <c r="T15" s="361"/>
      <c r="U15" s="361"/>
      <c r="V15" s="361"/>
      <c r="W15" s="361"/>
      <c r="X15" s="361"/>
      <c r="Y15" s="361"/>
      <c r="Z15" s="361"/>
      <c r="AA15" s="361"/>
      <c r="AB15" s="361"/>
      <c r="AC15" s="361"/>
      <c r="AD15" s="361"/>
      <c r="AE15" s="361"/>
      <c r="AF15" s="361"/>
      <c r="AG15" s="361"/>
      <c r="AH15" s="361"/>
      <c r="AI15" s="361"/>
      <c r="AJ15" s="361"/>
    </row>
    <row r="16" spans="1:36" s="28" customFormat="1" ht="23.25">
      <c r="A16" s="365"/>
      <c r="B16" s="357" t="s">
        <v>156</v>
      </c>
      <c r="C16" s="358"/>
      <c r="D16" s="358"/>
      <c r="E16" s="358"/>
      <c r="F16" s="358"/>
      <c r="G16" s="358"/>
      <c r="H16" s="357"/>
      <c r="I16" s="358"/>
      <c r="J16" s="369"/>
      <c r="K16" s="369"/>
      <c r="L16" s="369"/>
      <c r="M16" s="369"/>
      <c r="N16" s="369"/>
      <c r="O16" s="369"/>
      <c r="P16" s="370"/>
      <c r="Q16" s="370"/>
      <c r="R16" s="370"/>
      <c r="S16" s="361"/>
      <c r="T16" s="361"/>
      <c r="U16" s="361"/>
      <c r="V16" s="361"/>
      <c r="W16" s="361"/>
      <c r="X16" s="361"/>
      <c r="Y16" s="361"/>
      <c r="Z16" s="361"/>
      <c r="AA16" s="361"/>
      <c r="AB16" s="361"/>
      <c r="AC16" s="361"/>
      <c r="AD16" s="361"/>
      <c r="AE16" s="361"/>
      <c r="AF16" s="361"/>
      <c r="AG16" s="361"/>
      <c r="AH16" s="361"/>
      <c r="AI16" s="361"/>
      <c r="AJ16" s="361"/>
    </row>
    <row r="17" spans="1:36" s="28" customFormat="1" ht="23.25">
      <c r="A17" s="365"/>
      <c r="B17" s="372" t="s">
        <v>153</v>
      </c>
      <c r="C17" s="373"/>
      <c r="D17" s="373"/>
      <c r="E17" s="373"/>
      <c r="F17" s="373"/>
      <c r="G17" s="373"/>
      <c r="H17" s="374"/>
      <c r="I17" s="374"/>
      <c r="J17" s="374"/>
      <c r="K17" s="374"/>
      <c r="L17" s="374"/>
      <c r="M17" s="374"/>
      <c r="N17" s="374"/>
      <c r="O17" s="374"/>
      <c r="P17" s="374"/>
      <c r="Q17" s="374"/>
      <c r="R17" s="374"/>
      <c r="S17" s="361"/>
      <c r="T17" s="361"/>
      <c r="U17" s="361"/>
      <c r="V17" s="361"/>
      <c r="W17" s="361"/>
      <c r="X17" s="361"/>
      <c r="Y17" s="361"/>
      <c r="Z17" s="361"/>
      <c r="AA17" s="361"/>
      <c r="AB17" s="361"/>
      <c r="AC17" s="361"/>
      <c r="AD17" s="361"/>
      <c r="AE17" s="361"/>
      <c r="AF17" s="361"/>
      <c r="AG17" s="361"/>
      <c r="AH17" s="361"/>
      <c r="AI17" s="361"/>
      <c r="AJ17" s="361"/>
    </row>
    <row r="18" spans="1:36" s="28" customFormat="1" ht="23.25">
      <c r="A18" s="365"/>
      <c r="B18" s="372" t="s">
        <v>92</v>
      </c>
      <c r="C18" s="372"/>
      <c r="D18" s="372"/>
      <c r="E18" s="372"/>
      <c r="F18" s="372"/>
      <c r="G18" s="372"/>
      <c r="H18" s="372"/>
      <c r="I18" s="372"/>
      <c r="J18" s="373"/>
      <c r="K18" s="373"/>
      <c r="L18" s="373"/>
      <c r="M18" s="373"/>
      <c r="N18" s="373"/>
      <c r="O18" s="373"/>
      <c r="P18" s="374"/>
      <c r="Q18" s="374"/>
      <c r="R18" s="374"/>
      <c r="S18" s="361"/>
      <c r="T18" s="361"/>
      <c r="U18" s="361"/>
      <c r="V18" s="361"/>
      <c r="W18" s="361"/>
      <c r="X18" s="361"/>
      <c r="Y18" s="361"/>
      <c r="Z18" s="361"/>
      <c r="AA18" s="361"/>
      <c r="AB18" s="361"/>
      <c r="AC18" s="361"/>
      <c r="AD18" s="361"/>
      <c r="AE18" s="361"/>
      <c r="AF18" s="361"/>
      <c r="AG18" s="361"/>
      <c r="AH18" s="361"/>
      <c r="AI18" s="361"/>
      <c r="AJ18" s="361"/>
    </row>
    <row r="19" spans="1:15" s="361" customFormat="1" ht="23.25">
      <c r="A19" s="365"/>
      <c r="B19" s="359"/>
      <c r="C19" s="359"/>
      <c r="D19" s="359"/>
      <c r="E19" s="359"/>
      <c r="F19" s="359"/>
      <c r="G19" s="359"/>
      <c r="H19" s="359"/>
      <c r="I19" s="359"/>
      <c r="J19" s="360"/>
      <c r="K19" s="360"/>
      <c r="L19" s="360"/>
      <c r="M19" s="360"/>
      <c r="N19" s="360"/>
      <c r="O19" s="360"/>
    </row>
    <row r="20" s="381" customFormat="1" ht="25.5" customHeight="1">
      <c r="A20" s="359" t="s">
        <v>71</v>
      </c>
    </row>
    <row r="21" spans="1:22" s="381" customFormat="1" ht="25.5" customHeight="1">
      <c r="A21" s="359"/>
      <c r="B21" s="400" t="s">
        <v>72</v>
      </c>
      <c r="C21" s="400"/>
      <c r="D21" s="400"/>
      <c r="E21" s="400"/>
      <c r="F21" s="400"/>
      <c r="G21" s="400"/>
      <c r="H21" s="400"/>
      <c r="I21" s="400"/>
      <c r="J21" s="400"/>
      <c r="K21" s="400"/>
      <c r="L21" s="400"/>
      <c r="M21" s="400"/>
      <c r="N21" s="400"/>
      <c r="O21" s="400"/>
      <c r="P21" s="400"/>
      <c r="Q21" s="400"/>
      <c r="R21" s="400"/>
      <c r="S21" s="400"/>
      <c r="T21" s="400"/>
      <c r="U21" s="400"/>
      <c r="V21" s="400"/>
    </row>
    <row r="22" spans="1:36" s="28" customFormat="1" ht="23.25">
      <c r="A22" s="365"/>
      <c r="B22" s="359" t="s">
        <v>182</v>
      </c>
      <c r="C22" s="359"/>
      <c r="D22" s="359"/>
      <c r="E22" s="359"/>
      <c r="F22" s="359"/>
      <c r="G22" s="359"/>
      <c r="H22" s="359"/>
      <c r="I22" s="359"/>
      <c r="J22" s="360"/>
      <c r="K22" s="360"/>
      <c r="L22" s="360"/>
      <c r="M22" s="360"/>
      <c r="N22" s="360"/>
      <c r="O22" s="360"/>
      <c r="P22" s="361"/>
      <c r="Q22" s="361"/>
      <c r="R22" s="361"/>
      <c r="S22" s="361"/>
      <c r="T22" s="361"/>
      <c r="U22" s="361"/>
      <c r="V22" s="361"/>
      <c r="W22" s="361"/>
      <c r="X22" s="361"/>
      <c r="Y22" s="361"/>
      <c r="Z22" s="361"/>
      <c r="AA22" s="361"/>
      <c r="AB22" s="361"/>
      <c r="AC22" s="361"/>
      <c r="AD22" s="361"/>
      <c r="AE22" s="361"/>
      <c r="AF22" s="361"/>
      <c r="AG22" s="361"/>
      <c r="AH22" s="361"/>
      <c r="AI22" s="361"/>
      <c r="AJ22" s="361"/>
    </row>
    <row r="23" spans="1:15" s="361" customFormat="1" ht="23.25">
      <c r="A23" s="365"/>
      <c r="B23" s="359"/>
      <c r="C23" s="359"/>
      <c r="D23" s="359"/>
      <c r="E23" s="359"/>
      <c r="F23" s="359"/>
      <c r="G23" s="359"/>
      <c r="H23" s="359"/>
      <c r="I23" s="359"/>
      <c r="J23" s="360"/>
      <c r="K23" s="360"/>
      <c r="L23" s="360"/>
      <c r="M23" s="360"/>
      <c r="N23" s="360"/>
      <c r="O23" s="360"/>
    </row>
    <row r="24" spans="1:36" s="28" customFormat="1" ht="23.25">
      <c r="A24" s="365"/>
      <c r="B24" s="359" t="s">
        <v>183</v>
      </c>
      <c r="C24" s="359"/>
      <c r="D24" s="359"/>
      <c r="E24" s="359"/>
      <c r="F24" s="359"/>
      <c r="G24" s="359"/>
      <c r="H24" s="359"/>
      <c r="I24" s="359"/>
      <c r="J24" s="360"/>
      <c r="K24" s="360"/>
      <c r="L24" s="360"/>
      <c r="M24" s="360"/>
      <c r="N24" s="360"/>
      <c r="O24" s="360"/>
      <c r="P24" s="361"/>
      <c r="Q24" s="361"/>
      <c r="R24" s="361"/>
      <c r="S24" s="361"/>
      <c r="T24" s="361"/>
      <c r="U24" s="361"/>
      <c r="V24" s="361"/>
      <c r="W24" s="361"/>
      <c r="X24" s="361"/>
      <c r="Y24" s="361"/>
      <c r="Z24" s="361"/>
      <c r="AA24" s="361"/>
      <c r="AB24" s="361"/>
      <c r="AC24" s="361"/>
      <c r="AD24" s="361"/>
      <c r="AE24" s="361"/>
      <c r="AF24" s="361"/>
      <c r="AG24" s="361"/>
      <c r="AH24" s="361"/>
      <c r="AI24" s="361"/>
      <c r="AJ24" s="361"/>
    </row>
    <row r="25" spans="1:36" s="28" customFormat="1" ht="23.25">
      <c r="A25" s="365"/>
      <c r="B25" s="371"/>
      <c r="C25" s="359" t="s">
        <v>70</v>
      </c>
      <c r="D25" s="359"/>
      <c r="E25" s="359"/>
      <c r="F25" s="359"/>
      <c r="G25" s="359"/>
      <c r="H25" s="359"/>
      <c r="I25" s="359"/>
      <c r="J25" s="360"/>
      <c r="K25" s="360"/>
      <c r="L25" s="360"/>
      <c r="M25" s="360"/>
      <c r="N25" s="360"/>
      <c r="O25" s="360"/>
      <c r="P25" s="361"/>
      <c r="Q25" s="361"/>
      <c r="R25" s="361"/>
      <c r="S25" s="361"/>
      <c r="T25" s="361"/>
      <c r="U25" s="361"/>
      <c r="V25" s="361"/>
      <c r="W25" s="361"/>
      <c r="X25" s="361"/>
      <c r="Y25" s="361"/>
      <c r="Z25" s="361"/>
      <c r="AA25" s="361"/>
      <c r="AB25" s="361"/>
      <c r="AC25" s="361"/>
      <c r="AD25" s="361"/>
      <c r="AE25" s="361"/>
      <c r="AF25" s="361"/>
      <c r="AG25" s="361"/>
      <c r="AH25" s="361"/>
      <c r="AI25" s="361"/>
      <c r="AJ25" s="361"/>
    </row>
    <row r="26" spans="1:36" s="28" customFormat="1" ht="30">
      <c r="A26" s="365"/>
      <c r="B26" s="371"/>
      <c r="C26" s="359" t="s">
        <v>163</v>
      </c>
      <c r="D26" s="359"/>
      <c r="E26" s="359"/>
      <c r="F26" s="359"/>
      <c r="G26" s="359"/>
      <c r="H26" s="359"/>
      <c r="I26" s="359"/>
      <c r="J26" s="360"/>
      <c r="K26" s="360"/>
      <c r="L26" s="360"/>
      <c r="M26" s="360"/>
      <c r="N26" s="360"/>
      <c r="O26" s="360"/>
      <c r="P26" s="361"/>
      <c r="Q26" s="361"/>
      <c r="R26" s="361"/>
      <c r="S26" s="361"/>
      <c r="T26" s="361"/>
      <c r="U26" s="361" t="s">
        <v>21</v>
      </c>
      <c r="V26" s="361"/>
      <c r="W26" s="361"/>
      <c r="X26" s="361"/>
      <c r="Y26" s="361"/>
      <c r="Z26" s="361"/>
      <c r="AA26" s="361"/>
      <c r="AB26" s="361"/>
      <c r="AC26" s="361"/>
      <c r="AD26" s="361"/>
      <c r="AE26" s="361"/>
      <c r="AF26" s="361"/>
      <c r="AG26" s="361"/>
      <c r="AH26" s="361"/>
      <c r="AI26" s="361"/>
      <c r="AJ26" s="361"/>
    </row>
    <row r="27" spans="1:36" s="28" customFormat="1" ht="23.25">
      <c r="A27" s="365"/>
      <c r="B27" s="371"/>
      <c r="C27" s="359"/>
      <c r="D27" s="359"/>
      <c r="E27" s="359"/>
      <c r="F27" s="359"/>
      <c r="G27" s="359"/>
      <c r="H27" s="359"/>
      <c r="I27" s="359"/>
      <c r="J27" s="360"/>
      <c r="K27" s="360"/>
      <c r="L27" s="360"/>
      <c r="M27" s="360"/>
      <c r="N27" s="360"/>
      <c r="O27" s="360"/>
      <c r="P27" s="361"/>
      <c r="Q27" s="361"/>
      <c r="R27" s="361"/>
      <c r="S27" s="361"/>
      <c r="T27" s="361"/>
      <c r="U27" s="361"/>
      <c r="V27" s="361"/>
      <c r="W27" s="361"/>
      <c r="X27" s="361"/>
      <c r="Y27" s="361"/>
      <c r="Z27" s="361"/>
      <c r="AA27" s="361"/>
      <c r="AB27" s="361"/>
      <c r="AC27" s="361"/>
      <c r="AD27" s="361"/>
      <c r="AE27" s="361"/>
      <c r="AF27" s="361"/>
      <c r="AG27" s="361"/>
      <c r="AH27" s="361"/>
      <c r="AI27" s="361"/>
      <c r="AJ27" s="361"/>
    </row>
    <row r="28" spans="1:15" s="87" customFormat="1" ht="20.25">
      <c r="A28" s="365"/>
      <c r="B28" s="394" t="s">
        <v>32</v>
      </c>
      <c r="C28" s="395"/>
      <c r="D28" s="395"/>
      <c r="E28" s="395"/>
      <c r="F28" s="395"/>
      <c r="G28" s="395"/>
      <c r="H28" s="395"/>
      <c r="I28" s="395"/>
      <c r="J28" s="395"/>
      <c r="K28" s="396"/>
      <c r="L28" s="396"/>
      <c r="M28" s="396"/>
      <c r="N28" s="354"/>
      <c r="O28" s="354"/>
    </row>
    <row r="29" spans="1:15" s="28" customFormat="1" ht="23.25">
      <c r="A29" s="216"/>
      <c r="J29" s="355"/>
      <c r="K29" s="355"/>
      <c r="L29" s="355"/>
      <c r="M29" s="355"/>
      <c r="N29" s="355"/>
      <c r="O29" s="355"/>
    </row>
    <row r="30" spans="1:2" s="28" customFormat="1" ht="12.75">
      <c r="A30" s="367"/>
      <c r="B30" s="27"/>
    </row>
    <row r="37" ht="18">
      <c r="I37" s="356"/>
    </row>
    <row r="38" ht="18">
      <c r="I38" s="356"/>
    </row>
  </sheetData>
  <sheetProtection/>
  <mergeCells count="5">
    <mergeCell ref="B2:R2"/>
    <mergeCell ref="B28:M28"/>
    <mergeCell ref="B15:R15"/>
    <mergeCell ref="B21:V21"/>
    <mergeCell ref="B3:P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8"/>
  <sheetViews>
    <sheetView zoomScale="75" zoomScaleNormal="75" zoomScalePageLayoutView="0" workbookViewId="0" topLeftCell="A1">
      <pane ySplit="7" topLeftCell="A17" activePane="bottomLeft" state="frozen"/>
      <selection pane="topLeft" activeCell="A1" sqref="A1"/>
      <selection pane="bottomLeft" activeCell="O42" sqref="O42"/>
    </sheetView>
  </sheetViews>
  <sheetFormatPr defaultColWidth="10.75390625" defaultRowHeight="12.75"/>
  <cols>
    <col min="1" max="1" width="11.375" style="27" customWidth="1"/>
    <col min="2" max="2" width="12.625" style="27" customWidth="1"/>
    <col min="3" max="4" width="11.75390625" style="28" customWidth="1"/>
    <col min="5" max="5" width="13.25390625" style="28" customWidth="1"/>
    <col min="6" max="6" width="12.00390625" style="28" customWidth="1"/>
    <col min="7" max="7" width="10.75390625" style="28" customWidth="1"/>
    <col min="8" max="8" width="13.25390625" style="28" customWidth="1"/>
    <col min="9" max="9" width="16.25390625" style="28" customWidth="1"/>
    <col min="10" max="12" width="10.75390625" style="28" customWidth="1"/>
    <col min="13" max="13" width="12.00390625" style="28" customWidth="1"/>
    <col min="14" max="14" width="18.625" style="28" customWidth="1"/>
    <col min="15" max="16384" width="10.75390625" style="28" customWidth="1"/>
  </cols>
  <sheetData>
    <row r="1" spans="7:8" ht="20.25">
      <c r="G1" s="120" t="s">
        <v>155</v>
      </c>
      <c r="H1" s="29"/>
    </row>
    <row r="2" ht="15" customHeight="1">
      <c r="H2" s="30"/>
    </row>
    <row r="3" spans="1:8" s="32" customFormat="1" ht="25.5">
      <c r="A3" s="31"/>
      <c r="B3" s="31"/>
      <c r="F3" s="33"/>
      <c r="G3" s="121" t="s">
        <v>123</v>
      </c>
      <c r="H3" s="31"/>
    </row>
    <row r="4" spans="1:14" s="32" customFormat="1" ht="31.5">
      <c r="A4" s="31"/>
      <c r="B4" s="31"/>
      <c r="F4" s="123" t="s">
        <v>112</v>
      </c>
      <c r="G4" s="231">
        <v>1</v>
      </c>
      <c r="H4" s="34" t="s">
        <v>121</v>
      </c>
      <c r="N4" s="31"/>
    </row>
    <row r="5" spans="1:8" s="32" customFormat="1" ht="16.5" thickBot="1">
      <c r="A5" s="31"/>
      <c r="B5" s="31"/>
      <c r="G5" s="34"/>
      <c r="H5" s="34"/>
    </row>
    <row r="6" spans="1:14" s="41" customFormat="1" ht="21.75" customHeight="1">
      <c r="A6" s="35"/>
      <c r="B6" s="36"/>
      <c r="C6" s="37" t="s">
        <v>90</v>
      </c>
      <c r="D6" s="36"/>
      <c r="E6" s="80" t="s">
        <v>119</v>
      </c>
      <c r="F6" s="37" t="s">
        <v>140</v>
      </c>
      <c r="G6" s="38"/>
      <c r="H6" s="36" t="s">
        <v>162</v>
      </c>
      <c r="I6" s="198" t="s">
        <v>141</v>
      </c>
      <c r="J6" s="375"/>
      <c r="K6" s="403" t="s">
        <v>61</v>
      </c>
      <c r="L6" s="404"/>
      <c r="M6" s="39" t="s">
        <v>175</v>
      </c>
      <c r="N6" s="40"/>
    </row>
    <row r="7" spans="1:14" s="31" customFormat="1" ht="13.5" customHeight="1" thickBot="1">
      <c r="A7" s="42" t="s">
        <v>176</v>
      </c>
      <c r="B7" s="43" t="s">
        <v>18</v>
      </c>
      <c r="C7" s="44" t="s">
        <v>96</v>
      </c>
      <c r="D7" s="45" t="s">
        <v>97</v>
      </c>
      <c r="E7" s="81" t="s">
        <v>55</v>
      </c>
      <c r="F7" s="44" t="s">
        <v>96</v>
      </c>
      <c r="G7" s="46" t="s">
        <v>177</v>
      </c>
      <c r="H7" s="43" t="s">
        <v>55</v>
      </c>
      <c r="I7" s="44" t="s">
        <v>96</v>
      </c>
      <c r="J7" s="46" t="s">
        <v>178</v>
      </c>
      <c r="K7" s="44" t="s">
        <v>96</v>
      </c>
      <c r="L7" s="46" t="s">
        <v>178</v>
      </c>
      <c r="M7" s="45" t="s">
        <v>96</v>
      </c>
      <c r="N7" s="47" t="s">
        <v>56</v>
      </c>
    </row>
    <row r="8" spans="1:14" s="32" customFormat="1" ht="13.5" customHeight="1" thickTop="1">
      <c r="A8" s="94"/>
      <c r="B8" s="92"/>
      <c r="C8" s="96"/>
      <c r="D8" s="48"/>
      <c r="E8" s="71"/>
      <c r="F8" s="96"/>
      <c r="G8" s="48"/>
      <c r="H8" s="71"/>
      <c r="I8" s="96"/>
      <c r="J8" s="48"/>
      <c r="K8" s="96"/>
      <c r="L8" s="48"/>
      <c r="M8" s="96"/>
      <c r="N8" s="49"/>
    </row>
    <row r="9" spans="1:14" s="32" customFormat="1" ht="13.5" customHeight="1">
      <c r="A9" s="382">
        <v>2010</v>
      </c>
      <c r="B9" s="383"/>
      <c r="C9" s="384"/>
      <c r="D9" s="385"/>
      <c r="E9" s="386">
        <f>'Degree Days (DD)'!D21</f>
        <v>1771</v>
      </c>
      <c r="F9" s="384"/>
      <c r="G9" s="385"/>
      <c r="H9" s="386">
        <f>'Degree Days (DD)'!C21</f>
        <v>3914</v>
      </c>
      <c r="I9" s="384"/>
      <c r="J9" s="387"/>
      <c r="K9" s="384"/>
      <c r="L9" s="387"/>
      <c r="M9" s="388"/>
      <c r="N9" s="389"/>
    </row>
    <row r="10" spans="1:14" s="32" customFormat="1" ht="13.5" customHeight="1">
      <c r="A10" s="50"/>
      <c r="B10" s="92"/>
      <c r="C10" s="116"/>
      <c r="D10" s="48"/>
      <c r="E10" s="71"/>
      <c r="F10" s="116"/>
      <c r="G10" s="48"/>
      <c r="H10" s="71"/>
      <c r="I10" s="116"/>
      <c r="J10" s="48"/>
      <c r="K10" s="116"/>
      <c r="L10" s="48"/>
      <c r="M10" s="116"/>
      <c r="N10" s="49"/>
    </row>
    <row r="11" spans="1:14" s="32" customFormat="1" ht="18.75" customHeight="1">
      <c r="A11" s="95">
        <f>A9+1</f>
        <v>2011</v>
      </c>
      <c r="B11" s="90">
        <f>C11+F11+I11+K11+M11</f>
        <v>0</v>
      </c>
      <c r="C11" s="96">
        <f>Electricity!C51+Electricity!L51</f>
        <v>0</v>
      </c>
      <c r="D11" s="66">
        <f>Electricity!E51+Electricity!N51</f>
        <v>0</v>
      </c>
      <c r="E11" s="73">
        <f>Electricity!H51</f>
        <v>1524</v>
      </c>
      <c r="F11" s="96">
        <f>Gas!C51+Gas!M51</f>
        <v>0</v>
      </c>
      <c r="G11" s="66">
        <f>Gas!E51+Gas!O51</f>
        <v>0</v>
      </c>
      <c r="H11" s="73">
        <f>Gas!H51</f>
        <v>4008</v>
      </c>
      <c r="I11" s="96">
        <f>Oil!C51+Oil!L51</f>
        <v>0</v>
      </c>
      <c r="J11" s="99">
        <f>Oil!E51+Oil!N51</f>
        <v>0</v>
      </c>
      <c r="K11" s="96">
        <f>Propane!C51+Propane!L51</f>
        <v>0</v>
      </c>
      <c r="L11" s="99">
        <f>Propane!E51+Propane!N51</f>
        <v>0</v>
      </c>
      <c r="M11" s="102">
        <f>Water!C64+Water!J64</f>
        <v>0</v>
      </c>
      <c r="N11" s="49">
        <f>Water!E64+Water!L64</f>
        <v>0</v>
      </c>
    </row>
    <row r="12" spans="1:14" s="32" customFormat="1" ht="18.75" customHeight="1">
      <c r="A12" s="169" t="s">
        <v>62</v>
      </c>
      <c r="B12" s="170"/>
      <c r="C12" s="96"/>
      <c r="D12" s="171">
        <f>1.2*D11</f>
        <v>0</v>
      </c>
      <c r="E12" s="73"/>
      <c r="F12" s="96"/>
      <c r="G12" s="171">
        <f>11.7*G11</f>
        <v>0</v>
      </c>
      <c r="H12" s="73"/>
      <c r="I12" s="96"/>
      <c r="J12" s="171">
        <f>22.4*J11</f>
        <v>0</v>
      </c>
      <c r="K12" s="96"/>
      <c r="L12" s="171">
        <f>12.7*L11</f>
        <v>0</v>
      </c>
      <c r="M12" s="96"/>
      <c r="N12" s="49"/>
    </row>
    <row r="13" spans="1:14" s="32" customFormat="1" ht="18.75" customHeight="1">
      <c r="A13" s="107" t="s">
        <v>181</v>
      </c>
      <c r="B13" s="196"/>
      <c r="C13" s="197">
        <f>C11/$G$4</f>
        <v>0</v>
      </c>
      <c r="D13" s="66">
        <f>D11/$G$4</f>
        <v>0</v>
      </c>
      <c r="E13" s="73"/>
      <c r="F13" s="195">
        <f>F11/$G$4</f>
        <v>0</v>
      </c>
      <c r="G13" s="66">
        <f>G11/$G$4</f>
        <v>0</v>
      </c>
      <c r="H13" s="73"/>
      <c r="I13" s="195">
        <f aca="true" t="shared" si="0" ref="I13:N13">I11/$G$4</f>
        <v>0</v>
      </c>
      <c r="J13" s="194">
        <f t="shared" si="0"/>
        <v>0</v>
      </c>
      <c r="K13" s="195">
        <f t="shared" si="0"/>
        <v>0</v>
      </c>
      <c r="L13" s="194">
        <f t="shared" si="0"/>
        <v>0</v>
      </c>
      <c r="M13" s="195">
        <f t="shared" si="0"/>
        <v>0</v>
      </c>
      <c r="N13" s="220">
        <f t="shared" si="0"/>
        <v>0</v>
      </c>
    </row>
    <row r="14" spans="1:14" s="53" customFormat="1" ht="18.75" customHeight="1">
      <c r="A14" s="54" t="s">
        <v>22</v>
      </c>
      <c r="B14" s="91"/>
      <c r="C14" s="97"/>
      <c r="D14" s="51"/>
      <c r="E14" s="72">
        <f>E11/E9</f>
        <v>0.8605307735742518</v>
      </c>
      <c r="F14" s="97"/>
      <c r="G14" s="51"/>
      <c r="H14" s="72">
        <f>H11/H9</f>
        <v>1.024016351558508</v>
      </c>
      <c r="I14" s="97"/>
      <c r="J14" s="51"/>
      <c r="K14" s="97"/>
      <c r="L14" s="51"/>
      <c r="M14" s="97"/>
      <c r="N14" s="52"/>
    </row>
    <row r="15" spans="1:14" s="62" customFormat="1" ht="9.75" customHeight="1">
      <c r="A15" s="50"/>
      <c r="B15" s="92"/>
      <c r="C15" s="98"/>
      <c r="D15" s="48"/>
      <c r="E15" s="71"/>
      <c r="F15" s="98"/>
      <c r="G15" s="48"/>
      <c r="H15" s="71"/>
      <c r="I15" s="98"/>
      <c r="J15" s="48"/>
      <c r="K15" s="98"/>
      <c r="L15" s="48"/>
      <c r="M15" s="98"/>
      <c r="N15" s="49"/>
    </row>
    <row r="16" spans="1:14" s="62" customFormat="1" ht="18.75" customHeight="1">
      <c r="A16" s="95">
        <f>A11+1</f>
        <v>2012</v>
      </c>
      <c r="B16" s="90">
        <f>C16+F16+I16+K16+M16</f>
        <v>0</v>
      </c>
      <c r="C16" s="96">
        <f>Electricity!L66+Electricity!C66</f>
        <v>0</v>
      </c>
      <c r="D16" s="66">
        <f>Electricity!E66+Electricity!N66</f>
        <v>0</v>
      </c>
      <c r="E16" s="73">
        <f>Electricity!H66</f>
        <v>1499</v>
      </c>
      <c r="F16" s="96">
        <f>Gas!C66+Gas!M66</f>
        <v>0</v>
      </c>
      <c r="G16" s="66">
        <f>Gas!E66+Gas!O66</f>
        <v>0</v>
      </c>
      <c r="H16" s="73">
        <f>Gas!H66</f>
        <v>3626</v>
      </c>
      <c r="I16" s="96">
        <f>Oil!C66+Oil!L66</f>
        <v>0</v>
      </c>
      <c r="J16" s="99">
        <f>Oil!E66+Oil!N66</f>
        <v>0</v>
      </c>
      <c r="K16" s="96">
        <f>Propane!C66+Propane!L66</f>
        <v>0</v>
      </c>
      <c r="L16" s="99">
        <f>Propane!E66+Propane!N66</f>
        <v>0</v>
      </c>
      <c r="M16" s="102">
        <f>Water!C79+Water!J79</f>
        <v>0</v>
      </c>
      <c r="N16" s="67">
        <f>Water!E79+Water!L79</f>
        <v>0</v>
      </c>
    </row>
    <row r="17" spans="1:14" s="62" customFormat="1" ht="18.75" customHeight="1">
      <c r="A17" s="169" t="s">
        <v>62</v>
      </c>
      <c r="B17" s="170">
        <f>D17+G17+J17+L17</f>
        <v>0</v>
      </c>
      <c r="C17" s="96"/>
      <c r="D17" s="171">
        <f>0.8*D16</f>
        <v>0</v>
      </c>
      <c r="E17" s="73"/>
      <c r="F17" s="96"/>
      <c r="G17" s="171">
        <f>11.7*G16</f>
        <v>0</v>
      </c>
      <c r="H17" s="73"/>
      <c r="I17" s="96"/>
      <c r="J17" s="171">
        <f>22.4*J16</f>
        <v>0</v>
      </c>
      <c r="K17" s="96"/>
      <c r="L17" s="171">
        <f>12.7*L16</f>
        <v>0</v>
      </c>
      <c r="M17" s="96"/>
      <c r="N17" s="49"/>
    </row>
    <row r="18" spans="1:14" s="62" customFormat="1" ht="18.75" customHeight="1">
      <c r="A18" s="172" t="s">
        <v>143</v>
      </c>
      <c r="B18" s="173" t="e">
        <f>B17/B12</f>
        <v>#DIV/0!</v>
      </c>
      <c r="C18" s="96"/>
      <c r="D18" s="174" t="e">
        <f>D17/D12</f>
        <v>#DIV/0!</v>
      </c>
      <c r="E18" s="73"/>
      <c r="F18" s="96"/>
      <c r="G18" s="174" t="e">
        <f>G17/G12</f>
        <v>#DIV/0!</v>
      </c>
      <c r="H18" s="73"/>
      <c r="I18" s="96"/>
      <c r="J18" s="174" t="e">
        <f>J17/J12</f>
        <v>#DIV/0!</v>
      </c>
      <c r="K18" s="96"/>
      <c r="L18" s="174" t="e">
        <f>L17/L12</f>
        <v>#DIV/0!</v>
      </c>
      <c r="M18" s="96"/>
      <c r="N18" s="49"/>
    </row>
    <row r="19" spans="1:14" s="62" customFormat="1" ht="18.75" customHeight="1">
      <c r="A19" s="107" t="s">
        <v>181</v>
      </c>
      <c r="B19" s="196">
        <f>B16/$G$4</f>
        <v>0</v>
      </c>
      <c r="C19" s="197">
        <f>C16/$G$4</f>
        <v>0</v>
      </c>
      <c r="D19" s="66">
        <f>D16/$G$4</f>
        <v>0</v>
      </c>
      <c r="E19" s="73"/>
      <c r="F19" s="195">
        <f>F16/$G$4</f>
        <v>0</v>
      </c>
      <c r="G19" s="66">
        <f>G16/$G$4</f>
        <v>0</v>
      </c>
      <c r="H19" s="73"/>
      <c r="I19" s="195">
        <f aca="true" t="shared" si="1" ref="I19:N19">I16/$G$4</f>
        <v>0</v>
      </c>
      <c r="J19" s="194">
        <f t="shared" si="1"/>
        <v>0</v>
      </c>
      <c r="K19" s="195">
        <f t="shared" si="1"/>
        <v>0</v>
      </c>
      <c r="L19" s="194">
        <f t="shared" si="1"/>
        <v>0</v>
      </c>
      <c r="M19" s="195">
        <f t="shared" si="1"/>
        <v>0</v>
      </c>
      <c r="N19" s="220">
        <f t="shared" si="1"/>
        <v>0</v>
      </c>
    </row>
    <row r="20" spans="1:14" s="62" customFormat="1" ht="18.75" customHeight="1">
      <c r="A20" s="54" t="s">
        <v>22</v>
      </c>
      <c r="B20" s="91" t="e">
        <f aca="true" t="shared" si="2" ref="B20:N20">B16/B11</f>
        <v>#DIV/0!</v>
      </c>
      <c r="C20" s="97" t="e">
        <f t="shared" si="2"/>
        <v>#DIV/0!</v>
      </c>
      <c r="D20" s="51" t="e">
        <f t="shared" si="2"/>
        <v>#DIV/0!</v>
      </c>
      <c r="E20" s="72">
        <f t="shared" si="2"/>
        <v>0.9835958005249343</v>
      </c>
      <c r="F20" s="97" t="e">
        <f t="shared" si="2"/>
        <v>#DIV/0!</v>
      </c>
      <c r="G20" s="51" t="e">
        <f t="shared" si="2"/>
        <v>#DIV/0!</v>
      </c>
      <c r="H20" s="72">
        <f t="shared" si="2"/>
        <v>0.904690618762475</v>
      </c>
      <c r="I20" s="97" t="e">
        <f t="shared" si="2"/>
        <v>#DIV/0!</v>
      </c>
      <c r="J20" s="51" t="e">
        <f t="shared" si="2"/>
        <v>#DIV/0!</v>
      </c>
      <c r="K20" s="97" t="e">
        <f t="shared" si="2"/>
        <v>#DIV/0!</v>
      </c>
      <c r="L20" s="51" t="e">
        <f t="shared" si="2"/>
        <v>#DIV/0!</v>
      </c>
      <c r="M20" s="97" t="e">
        <f t="shared" si="2"/>
        <v>#DIV/0!</v>
      </c>
      <c r="N20" s="52" t="e">
        <f t="shared" si="2"/>
        <v>#DIV/0!</v>
      </c>
    </row>
    <row r="21" spans="1:14" s="62" customFormat="1" ht="12" customHeight="1">
      <c r="A21" s="50"/>
      <c r="B21" s="92"/>
      <c r="C21" s="116"/>
      <c r="D21" s="48"/>
      <c r="E21" s="71"/>
      <c r="F21" s="116"/>
      <c r="G21" s="48"/>
      <c r="H21" s="71"/>
      <c r="I21" s="116"/>
      <c r="J21" s="48"/>
      <c r="K21" s="116"/>
      <c r="L21" s="48"/>
      <c r="M21" s="116"/>
      <c r="N21" s="49"/>
    </row>
    <row r="22" spans="1:14" s="62" customFormat="1" ht="18.75" customHeight="1">
      <c r="A22" s="95">
        <f>A16+1</f>
        <v>2013</v>
      </c>
      <c r="B22" s="90">
        <f>C22+F22+I22+K22+M22</f>
        <v>0</v>
      </c>
      <c r="C22" s="96">
        <f>Electricity!C81+Electricity!L81</f>
        <v>0</v>
      </c>
      <c r="D22" s="66">
        <f>Electricity!E81+Electricity!N81</f>
        <v>0</v>
      </c>
      <c r="E22" s="73">
        <f>Electricity!H81</f>
        <v>1527</v>
      </c>
      <c r="F22" s="96">
        <f>Gas!C81+Gas!M81</f>
        <v>0</v>
      </c>
      <c r="G22" s="66">
        <f>Gas!E81+Gas!O81</f>
        <v>0</v>
      </c>
      <c r="H22" s="73">
        <f>Gas!H81</f>
        <v>4303</v>
      </c>
      <c r="I22" s="96">
        <f>Oil!C81+Oil!L81</f>
        <v>0</v>
      </c>
      <c r="J22" s="99">
        <f>Oil!E81+Oil!N81</f>
        <v>0</v>
      </c>
      <c r="K22" s="96">
        <f>Propane!C81+Propane!L81</f>
        <v>0</v>
      </c>
      <c r="L22" s="99">
        <f>Propane!E81+Propane!N81</f>
        <v>0</v>
      </c>
      <c r="M22" s="102">
        <f>Water!C94+Water!J94</f>
        <v>0</v>
      </c>
      <c r="N22" s="67">
        <f>Water!E94+Water!L94</f>
        <v>0</v>
      </c>
    </row>
    <row r="23" spans="1:14" s="62" customFormat="1" ht="18.75" customHeight="1">
      <c r="A23" s="169" t="s">
        <v>62</v>
      </c>
      <c r="B23" s="170">
        <f>D23+G23+J23+L23</f>
        <v>0</v>
      </c>
      <c r="C23" s="96"/>
      <c r="D23" s="171">
        <f>0.8*D22</f>
        <v>0</v>
      </c>
      <c r="E23" s="73"/>
      <c r="F23" s="96"/>
      <c r="G23" s="171">
        <f>11.7*G22</f>
        <v>0</v>
      </c>
      <c r="H23" s="73"/>
      <c r="I23" s="96"/>
      <c r="J23" s="171">
        <f>22.4*J22</f>
        <v>0</v>
      </c>
      <c r="K23" s="96"/>
      <c r="L23" s="171">
        <f>12.7*L22</f>
        <v>0</v>
      </c>
      <c r="M23" s="96"/>
      <c r="N23" s="49"/>
    </row>
    <row r="24" spans="1:14" s="62" customFormat="1" ht="18.75" customHeight="1">
      <c r="A24" s="172" t="s">
        <v>143</v>
      </c>
      <c r="B24" s="173" t="e">
        <f>B23/B17</f>
        <v>#DIV/0!</v>
      </c>
      <c r="C24" s="96"/>
      <c r="D24" s="174" t="e">
        <f>D23/D17</f>
        <v>#DIV/0!</v>
      </c>
      <c r="E24" s="73"/>
      <c r="F24" s="96"/>
      <c r="G24" s="174" t="e">
        <f>G23/G17</f>
        <v>#DIV/0!</v>
      </c>
      <c r="H24" s="73"/>
      <c r="I24" s="96"/>
      <c r="J24" s="174" t="e">
        <f>J23/J17</f>
        <v>#DIV/0!</v>
      </c>
      <c r="K24" s="96"/>
      <c r="L24" s="174" t="e">
        <f>L23/L17</f>
        <v>#DIV/0!</v>
      </c>
      <c r="M24" s="96"/>
      <c r="N24" s="49"/>
    </row>
    <row r="25" spans="1:14" s="62" customFormat="1" ht="18.75" customHeight="1">
      <c r="A25" s="107" t="s">
        <v>181</v>
      </c>
      <c r="B25" s="196">
        <f>B22/$G$4</f>
        <v>0</v>
      </c>
      <c r="C25" s="197">
        <f>C22/$G$4</f>
        <v>0</v>
      </c>
      <c r="D25" s="66">
        <f>D22/$G$4</f>
        <v>0</v>
      </c>
      <c r="E25" s="73"/>
      <c r="F25" s="195">
        <f>F22/$G$4</f>
        <v>0</v>
      </c>
      <c r="G25" s="66">
        <f>G22/$G$4</f>
        <v>0</v>
      </c>
      <c r="H25" s="73"/>
      <c r="I25" s="195">
        <f aca="true" t="shared" si="3" ref="I25:N25">I22/$G$4</f>
        <v>0</v>
      </c>
      <c r="J25" s="66">
        <f t="shared" si="3"/>
        <v>0</v>
      </c>
      <c r="K25" s="195">
        <f t="shared" si="3"/>
        <v>0</v>
      </c>
      <c r="L25" s="66">
        <f t="shared" si="3"/>
        <v>0</v>
      </c>
      <c r="M25" s="195">
        <f t="shared" si="3"/>
        <v>0</v>
      </c>
      <c r="N25" s="220">
        <f t="shared" si="3"/>
        <v>0</v>
      </c>
    </row>
    <row r="26" spans="1:14" s="62" customFormat="1" ht="18.75" customHeight="1" thickBot="1">
      <c r="A26" s="63" t="s">
        <v>22</v>
      </c>
      <c r="B26" s="93" t="e">
        <f aca="true" t="shared" si="4" ref="B26:N26">B22/B16</f>
        <v>#DIV/0!</v>
      </c>
      <c r="C26" s="101" t="e">
        <f t="shared" si="4"/>
        <v>#DIV/0!</v>
      </c>
      <c r="D26" s="64" t="e">
        <f t="shared" si="4"/>
        <v>#DIV/0!</v>
      </c>
      <c r="E26" s="74">
        <f>E22/E16</f>
        <v>1.0186791194129419</v>
      </c>
      <c r="F26" s="101" t="e">
        <f t="shared" si="4"/>
        <v>#DIV/0!</v>
      </c>
      <c r="G26" s="64" t="e">
        <f t="shared" si="4"/>
        <v>#DIV/0!</v>
      </c>
      <c r="H26" s="74">
        <f>H22/H16</f>
        <v>1.1867071152785438</v>
      </c>
      <c r="I26" s="101" t="e">
        <f t="shared" si="4"/>
        <v>#DIV/0!</v>
      </c>
      <c r="J26" s="64" t="e">
        <f t="shared" si="4"/>
        <v>#DIV/0!</v>
      </c>
      <c r="K26" s="101" t="e">
        <f>K22/K16</f>
        <v>#DIV/0!</v>
      </c>
      <c r="L26" s="64" t="e">
        <f>L22/L16</f>
        <v>#DIV/0!</v>
      </c>
      <c r="M26" s="101" t="e">
        <f t="shared" si="4"/>
        <v>#DIV/0!</v>
      </c>
      <c r="N26" s="65" t="e">
        <f t="shared" si="4"/>
        <v>#DIV/0!</v>
      </c>
    </row>
    <row r="27" spans="1:14" s="62" customFormat="1" ht="12.75" customHeight="1">
      <c r="A27" s="50"/>
      <c r="B27" s="92"/>
      <c r="C27" s="116"/>
      <c r="D27" s="48"/>
      <c r="E27" s="71"/>
      <c r="F27" s="116"/>
      <c r="G27" s="48"/>
      <c r="H27" s="71"/>
      <c r="I27" s="116"/>
      <c r="J27" s="48"/>
      <c r="K27" s="116"/>
      <c r="L27" s="48"/>
      <c r="M27" s="116"/>
      <c r="N27" s="49"/>
    </row>
    <row r="28" spans="1:14" s="62" customFormat="1" ht="18.75" customHeight="1">
      <c r="A28" s="95">
        <f>A22+1</f>
        <v>2014</v>
      </c>
      <c r="B28" s="90">
        <f>C28+F28+I28+K28+M28</f>
        <v>0</v>
      </c>
      <c r="C28" s="96">
        <f>Electricity!C96+Electricity!L96</f>
        <v>0</v>
      </c>
      <c r="D28" s="66">
        <f>Electricity!E96+Electricity!N96</f>
        <v>0</v>
      </c>
      <c r="E28" s="73">
        <f>Electricity!H96</f>
        <v>0</v>
      </c>
      <c r="F28" s="96">
        <f>Gas!C96+Gas!M96</f>
        <v>0</v>
      </c>
      <c r="G28" s="66">
        <f>Gas!E96+Gas!O96</f>
        <v>0</v>
      </c>
      <c r="H28" s="73">
        <f>Gas!H96</f>
        <v>2679</v>
      </c>
      <c r="I28" s="96">
        <f>Oil!C96+Oil!L96</f>
        <v>0</v>
      </c>
      <c r="J28" s="99">
        <f>Oil!E96+Oil!N96</f>
        <v>0</v>
      </c>
      <c r="K28" s="96">
        <f>Propane!C96+Propane!L96</f>
        <v>0</v>
      </c>
      <c r="L28" s="99">
        <f>Propane!E96+Propane!N96</f>
        <v>0</v>
      </c>
      <c r="M28" s="102">
        <f>Water!C109+Water!J109</f>
        <v>0</v>
      </c>
      <c r="N28" s="67">
        <f>Water!E109+Water!L109</f>
        <v>0</v>
      </c>
    </row>
    <row r="29" spans="1:14" s="62" customFormat="1" ht="18.75" customHeight="1">
      <c r="A29" s="169" t="s">
        <v>62</v>
      </c>
      <c r="B29" s="170">
        <f>D29+G29+J29+L29</f>
        <v>0</v>
      </c>
      <c r="C29" s="96"/>
      <c r="D29" s="171">
        <f>0.8*D28</f>
        <v>0</v>
      </c>
      <c r="E29" s="73"/>
      <c r="F29" s="96"/>
      <c r="G29" s="171">
        <f>11.7*G28</f>
        <v>0</v>
      </c>
      <c r="H29" s="73"/>
      <c r="I29" s="96"/>
      <c r="J29" s="171">
        <f>22.4*J28</f>
        <v>0</v>
      </c>
      <c r="K29" s="96"/>
      <c r="L29" s="171">
        <f>12.7*L28</f>
        <v>0</v>
      </c>
      <c r="M29" s="96"/>
      <c r="N29" s="49"/>
    </row>
    <row r="30" spans="1:14" s="62" customFormat="1" ht="18.75" customHeight="1">
      <c r="A30" s="172" t="s">
        <v>143</v>
      </c>
      <c r="B30" s="173" t="e">
        <f>B29/B23</f>
        <v>#DIV/0!</v>
      </c>
      <c r="C30" s="96"/>
      <c r="D30" s="174" t="e">
        <f>D29/D23</f>
        <v>#DIV/0!</v>
      </c>
      <c r="E30" s="73"/>
      <c r="F30" s="96"/>
      <c r="G30" s="174" t="e">
        <f>G29/G23</f>
        <v>#DIV/0!</v>
      </c>
      <c r="H30" s="73"/>
      <c r="I30" s="96"/>
      <c r="J30" s="174" t="e">
        <f>J29/J23</f>
        <v>#DIV/0!</v>
      </c>
      <c r="K30" s="96"/>
      <c r="L30" s="174" t="e">
        <f>L29/L23</f>
        <v>#DIV/0!</v>
      </c>
      <c r="M30" s="96"/>
      <c r="N30" s="49"/>
    </row>
    <row r="31" spans="1:14" s="62" customFormat="1" ht="18.75" customHeight="1">
      <c r="A31" s="107" t="s">
        <v>181</v>
      </c>
      <c r="B31" s="196">
        <f>B28/$G$4</f>
        <v>0</v>
      </c>
      <c r="C31" s="197">
        <f>C28/$G$4</f>
        <v>0</v>
      </c>
      <c r="D31" s="66">
        <f>D28/$G$4</f>
        <v>0</v>
      </c>
      <c r="E31" s="73"/>
      <c r="F31" s="195">
        <f>F28/$G$4</f>
        <v>0</v>
      </c>
      <c r="G31" s="66">
        <f>G28/$G$4</f>
        <v>0</v>
      </c>
      <c r="H31" s="73"/>
      <c r="I31" s="195">
        <f aca="true" t="shared" si="5" ref="I31:N31">I28/$G$4</f>
        <v>0</v>
      </c>
      <c r="J31" s="66">
        <f t="shared" si="5"/>
        <v>0</v>
      </c>
      <c r="K31" s="195">
        <f t="shared" si="5"/>
        <v>0</v>
      </c>
      <c r="L31" s="66">
        <f t="shared" si="5"/>
        <v>0</v>
      </c>
      <c r="M31" s="195">
        <f t="shared" si="5"/>
        <v>0</v>
      </c>
      <c r="N31" s="220">
        <f t="shared" si="5"/>
        <v>0</v>
      </c>
    </row>
    <row r="32" spans="1:14" s="62" customFormat="1" ht="18.75" customHeight="1" thickBot="1">
      <c r="A32" s="63" t="s">
        <v>22</v>
      </c>
      <c r="B32" s="93" t="e">
        <f aca="true" t="shared" si="6" ref="B32:N32">B28/B22</f>
        <v>#DIV/0!</v>
      </c>
      <c r="C32" s="101" t="e">
        <f t="shared" si="6"/>
        <v>#DIV/0!</v>
      </c>
      <c r="D32" s="64" t="e">
        <f t="shared" si="6"/>
        <v>#DIV/0!</v>
      </c>
      <c r="E32" s="74">
        <f t="shared" si="6"/>
        <v>0</v>
      </c>
      <c r="F32" s="101" t="e">
        <f t="shared" si="6"/>
        <v>#DIV/0!</v>
      </c>
      <c r="G32" s="64" t="e">
        <f t="shared" si="6"/>
        <v>#DIV/0!</v>
      </c>
      <c r="H32" s="74">
        <f t="shared" si="6"/>
        <v>0.6225888914710667</v>
      </c>
      <c r="I32" s="101" t="e">
        <f t="shared" si="6"/>
        <v>#DIV/0!</v>
      </c>
      <c r="J32" s="64" t="e">
        <f t="shared" si="6"/>
        <v>#DIV/0!</v>
      </c>
      <c r="K32" s="101" t="e">
        <f>K28/K22</f>
        <v>#DIV/0!</v>
      </c>
      <c r="L32" s="64" t="e">
        <f>L28/L22</f>
        <v>#DIV/0!</v>
      </c>
      <c r="M32" s="101" t="e">
        <f t="shared" si="6"/>
        <v>#DIV/0!</v>
      </c>
      <c r="N32" s="65" t="e">
        <f t="shared" si="6"/>
        <v>#DIV/0!</v>
      </c>
    </row>
    <row r="33" spans="1:14" s="62" customFormat="1" ht="9.75" customHeight="1">
      <c r="A33" s="50"/>
      <c r="B33" s="92"/>
      <c r="C33" s="116"/>
      <c r="D33" s="48"/>
      <c r="E33" s="71"/>
      <c r="F33" s="116"/>
      <c r="G33" s="48"/>
      <c r="H33" s="71"/>
      <c r="I33" s="116"/>
      <c r="J33" s="48"/>
      <c r="K33" s="116"/>
      <c r="L33" s="48"/>
      <c r="M33" s="116"/>
      <c r="N33" s="49"/>
    </row>
    <row r="34" spans="1:14" s="62" customFormat="1" ht="18.75" customHeight="1">
      <c r="A34" s="95">
        <f>A28+1</f>
        <v>2015</v>
      </c>
      <c r="B34" s="90">
        <f>C34+F34+I34+K34+M34</f>
        <v>0</v>
      </c>
      <c r="C34" s="96">
        <f>Electricity!C111+Electricity!L111</f>
        <v>0</v>
      </c>
      <c r="D34" s="66">
        <f>Electricity!E111+Electricity!N111</f>
        <v>0</v>
      </c>
      <c r="E34" s="73">
        <f>Electricity!H111</f>
        <v>0</v>
      </c>
      <c r="F34" s="96">
        <f>Gas!C111+Gas!M111</f>
        <v>0</v>
      </c>
      <c r="G34" s="66">
        <f>Gas!E111+Gas!O111</f>
        <v>0</v>
      </c>
      <c r="H34" s="73">
        <f>Gas!H111</f>
        <v>0</v>
      </c>
      <c r="I34" s="96">
        <f>Oil!C111+Oil!L111</f>
        <v>0</v>
      </c>
      <c r="J34" s="99">
        <f>Oil!E111+Oil!N111</f>
        <v>0</v>
      </c>
      <c r="K34" s="96">
        <f>Propane!C111+Propane!L111</f>
        <v>0</v>
      </c>
      <c r="L34" s="99">
        <f>Propane!E111+Propane!N111</f>
        <v>0</v>
      </c>
      <c r="M34" s="102">
        <f>Water!C124+Water!J124</f>
        <v>0</v>
      </c>
      <c r="N34" s="67">
        <f>Water!E124+Water!L124</f>
        <v>0</v>
      </c>
    </row>
    <row r="35" spans="1:14" s="62" customFormat="1" ht="18.75" customHeight="1">
      <c r="A35" s="169" t="s">
        <v>62</v>
      </c>
      <c r="B35" s="170">
        <f>D35+G35+J35+L35</f>
        <v>0</v>
      </c>
      <c r="C35" s="96"/>
      <c r="D35" s="171">
        <f>0.8*D34</f>
        <v>0</v>
      </c>
      <c r="E35" s="73"/>
      <c r="F35" s="96"/>
      <c r="G35" s="171">
        <f>11.7*G34</f>
        <v>0</v>
      </c>
      <c r="H35" s="73"/>
      <c r="I35" s="96"/>
      <c r="J35" s="171">
        <f>22.4*J34</f>
        <v>0</v>
      </c>
      <c r="K35" s="96"/>
      <c r="L35" s="171">
        <f>12.7*L34</f>
        <v>0</v>
      </c>
      <c r="M35" s="96"/>
      <c r="N35" s="49"/>
    </row>
    <row r="36" spans="1:14" s="62" customFormat="1" ht="18.75" customHeight="1">
      <c r="A36" s="172" t="s">
        <v>143</v>
      </c>
      <c r="B36" s="173" t="e">
        <f>B35/B29</f>
        <v>#DIV/0!</v>
      </c>
      <c r="C36" s="96"/>
      <c r="D36" s="174" t="e">
        <f>D35/D29</f>
        <v>#DIV/0!</v>
      </c>
      <c r="E36" s="73"/>
      <c r="F36" s="96"/>
      <c r="G36" s="174" t="e">
        <f>G35/G29</f>
        <v>#DIV/0!</v>
      </c>
      <c r="H36" s="73"/>
      <c r="I36" s="96"/>
      <c r="J36" s="174" t="e">
        <f>J35/J29</f>
        <v>#DIV/0!</v>
      </c>
      <c r="K36" s="96"/>
      <c r="L36" s="174" t="e">
        <f>L35/L29</f>
        <v>#DIV/0!</v>
      </c>
      <c r="M36" s="96"/>
      <c r="N36" s="49"/>
    </row>
    <row r="37" spans="1:14" s="62" customFormat="1" ht="18.75" customHeight="1">
      <c r="A37" s="107" t="s">
        <v>181</v>
      </c>
      <c r="B37" s="196">
        <f>B34/$G$4</f>
        <v>0</v>
      </c>
      <c r="C37" s="197">
        <f>C34/$G$4</f>
        <v>0</v>
      </c>
      <c r="D37" s="66">
        <f>D34/$G$4</f>
        <v>0</v>
      </c>
      <c r="E37" s="73"/>
      <c r="F37" s="195">
        <f>F34/$G$4</f>
        <v>0</v>
      </c>
      <c r="G37" s="66">
        <f>G34/$G$4</f>
        <v>0</v>
      </c>
      <c r="H37" s="73"/>
      <c r="I37" s="195">
        <f aca="true" t="shared" si="7" ref="I37:N37">I34/$G$4</f>
        <v>0</v>
      </c>
      <c r="J37" s="66">
        <f t="shared" si="7"/>
        <v>0</v>
      </c>
      <c r="K37" s="195">
        <f t="shared" si="7"/>
        <v>0</v>
      </c>
      <c r="L37" s="66">
        <f t="shared" si="7"/>
        <v>0</v>
      </c>
      <c r="M37" s="195">
        <f t="shared" si="7"/>
        <v>0</v>
      </c>
      <c r="N37" s="220">
        <f t="shared" si="7"/>
        <v>0</v>
      </c>
    </row>
    <row r="38" spans="1:14" s="62" customFormat="1" ht="18.75" customHeight="1" thickBot="1">
      <c r="A38" s="63" t="s">
        <v>22</v>
      </c>
      <c r="B38" s="93" t="e">
        <f aca="true" t="shared" si="8" ref="B38:N38">B34/B28</f>
        <v>#DIV/0!</v>
      </c>
      <c r="C38" s="101" t="e">
        <f t="shared" si="8"/>
        <v>#DIV/0!</v>
      </c>
      <c r="D38" s="64" t="e">
        <f t="shared" si="8"/>
        <v>#DIV/0!</v>
      </c>
      <c r="E38" s="74" t="e">
        <f t="shared" si="8"/>
        <v>#DIV/0!</v>
      </c>
      <c r="F38" s="101" t="e">
        <f t="shared" si="8"/>
        <v>#DIV/0!</v>
      </c>
      <c r="G38" s="64" t="e">
        <f t="shared" si="8"/>
        <v>#DIV/0!</v>
      </c>
      <c r="H38" s="74">
        <f t="shared" si="8"/>
        <v>0</v>
      </c>
      <c r="I38" s="101" t="e">
        <f t="shared" si="8"/>
        <v>#DIV/0!</v>
      </c>
      <c r="J38" s="64" t="e">
        <f t="shared" si="8"/>
        <v>#DIV/0!</v>
      </c>
      <c r="K38" s="101" t="e">
        <f>K34/K28</f>
        <v>#DIV/0!</v>
      </c>
      <c r="L38" s="64" t="e">
        <f>L34/L28</f>
        <v>#DIV/0!</v>
      </c>
      <c r="M38" s="101" t="e">
        <f t="shared" si="8"/>
        <v>#DIV/0!</v>
      </c>
      <c r="N38" s="65" t="e">
        <f t="shared" si="8"/>
        <v>#DIV/0!</v>
      </c>
    </row>
    <row r="39" spans="1:14" s="89" customFormat="1" ht="27.75" customHeight="1" thickBot="1">
      <c r="A39" s="222" t="s">
        <v>49</v>
      </c>
      <c r="B39" s="223">
        <f>D39+G39+J39+L39</f>
        <v>0</v>
      </c>
      <c r="C39" s="224"/>
      <c r="D39" s="225">
        <f>D23</f>
        <v>0</v>
      </c>
      <c r="E39" s="226"/>
      <c r="F39" s="227"/>
      <c r="G39" s="225">
        <f>G23</f>
        <v>0</v>
      </c>
      <c r="H39" s="226"/>
      <c r="I39" s="227"/>
      <c r="J39" s="225">
        <f>J23</f>
        <v>0</v>
      </c>
      <c r="K39" s="227"/>
      <c r="L39" s="225">
        <f>L23</f>
        <v>0</v>
      </c>
      <c r="M39" s="227"/>
      <c r="N39" s="228"/>
    </row>
    <row r="40" spans="1:14" s="89" customFormat="1" ht="46.5" customHeight="1" thickBot="1">
      <c r="A40" s="229" t="s">
        <v>50</v>
      </c>
      <c r="B40" s="230">
        <f>'kbtu SF Calc'!B9</f>
        <v>0</v>
      </c>
      <c r="C40" s="407" t="s">
        <v>168</v>
      </c>
      <c r="D40" s="408"/>
      <c r="E40" s="408"/>
      <c r="F40" s="408"/>
      <c r="G40" s="408"/>
      <c r="H40" s="408"/>
      <c r="I40" s="408"/>
      <c r="J40" s="408"/>
      <c r="K40" s="408"/>
      <c r="L40" s="408"/>
      <c r="M40" s="408"/>
      <c r="N40" s="408"/>
    </row>
    <row r="41" spans="1:14" s="32" customFormat="1" ht="21" customHeight="1">
      <c r="A41" s="110" t="s">
        <v>11</v>
      </c>
      <c r="B41" s="119">
        <f>B39*0.979/12000</f>
        <v>0</v>
      </c>
      <c r="C41" s="109" t="s">
        <v>10</v>
      </c>
      <c r="D41" s="124">
        <v>0.8</v>
      </c>
      <c r="E41" s="125" t="s">
        <v>45</v>
      </c>
      <c r="F41" s="55"/>
      <c r="G41" s="124">
        <v>11.7</v>
      </c>
      <c r="H41" s="125" t="s">
        <v>46</v>
      </c>
      <c r="I41" s="55"/>
      <c r="J41" s="124">
        <v>22.4</v>
      </c>
      <c r="K41" s="32" t="s">
        <v>152</v>
      </c>
      <c r="L41" s="124">
        <v>12.7</v>
      </c>
      <c r="M41" s="32" t="s">
        <v>152</v>
      </c>
      <c r="N41" s="56"/>
    </row>
    <row r="42" spans="1:14" s="32" customFormat="1" ht="21" customHeight="1">
      <c r="A42" s="104"/>
      <c r="B42" s="105" t="s">
        <v>40</v>
      </c>
      <c r="C42" s="106"/>
      <c r="D42" s="56"/>
      <c r="E42" s="56"/>
      <c r="F42" s="55"/>
      <c r="G42" s="56"/>
      <c r="J42" s="56"/>
      <c r="K42" s="56"/>
      <c r="L42" s="56"/>
      <c r="M42" s="117" t="s">
        <v>23</v>
      </c>
      <c r="N42" s="118">
        <v>40178</v>
      </c>
    </row>
    <row r="43" spans="1:14" s="32" customFormat="1" ht="16.5" customHeight="1">
      <c r="A43" s="107"/>
      <c r="B43" s="108" t="s">
        <v>41</v>
      </c>
      <c r="C43" s="109"/>
      <c r="D43" s="115"/>
      <c r="E43" s="56"/>
      <c r="F43" s="55"/>
      <c r="G43" s="56"/>
      <c r="H43" s="56"/>
      <c r="I43" s="55"/>
      <c r="J43" s="56"/>
      <c r="K43" s="56"/>
      <c r="L43" s="56"/>
      <c r="M43" s="33" t="s">
        <v>57</v>
      </c>
      <c r="N43" s="31" t="s">
        <v>44</v>
      </c>
    </row>
    <row r="44" spans="1:14" s="32" customFormat="1" ht="16.5" customHeight="1">
      <c r="A44" s="110" t="s">
        <v>42</v>
      </c>
      <c r="B44" s="111">
        <f>B39/1000*1.2</f>
        <v>0</v>
      </c>
      <c r="C44" s="112" t="s">
        <v>43</v>
      </c>
      <c r="D44" s="56"/>
      <c r="E44" s="56"/>
      <c r="F44" s="56"/>
      <c r="G44" s="122" t="s">
        <v>17</v>
      </c>
      <c r="H44" s="56"/>
      <c r="M44" s="32" t="s">
        <v>52</v>
      </c>
      <c r="N44" s="232" t="s">
        <v>91</v>
      </c>
    </row>
    <row r="45" spans="1:3" s="32" customFormat="1" ht="16.5" customHeight="1" thickBot="1">
      <c r="A45" s="103"/>
      <c r="B45" s="113" t="s">
        <v>161</v>
      </c>
      <c r="C45" s="114"/>
    </row>
    <row r="46" spans="2:14" s="32" customFormat="1" ht="21.75" customHeight="1">
      <c r="B46" s="60"/>
      <c r="G46" s="100" t="s">
        <v>32</v>
      </c>
      <c r="H46" s="61"/>
      <c r="M46" s="58"/>
      <c r="N46" s="59"/>
    </row>
    <row r="47" spans="1:12" s="76" customFormat="1" ht="18.75">
      <c r="A47" s="75"/>
      <c r="B47" s="75"/>
      <c r="D47" s="32"/>
      <c r="E47" s="32"/>
      <c r="F47" s="32"/>
      <c r="G47" s="31" t="s">
        <v>82</v>
      </c>
      <c r="H47" s="57"/>
      <c r="I47" s="32"/>
      <c r="J47" s="32"/>
      <c r="K47" s="32"/>
      <c r="L47" s="32"/>
    </row>
    <row r="48" spans="1:12" s="76" customFormat="1" ht="18.75">
      <c r="A48" s="75"/>
      <c r="B48" s="75"/>
      <c r="D48" s="32"/>
      <c r="E48" s="32"/>
      <c r="F48" s="32"/>
      <c r="G48" s="31"/>
      <c r="H48" s="57"/>
      <c r="I48" s="32"/>
      <c r="J48" s="32"/>
      <c r="K48" s="32"/>
      <c r="L48" s="32"/>
    </row>
    <row r="49" spans="1:4" s="76" customFormat="1" ht="18.75">
      <c r="A49" s="78"/>
      <c r="B49" s="75"/>
      <c r="D49" s="32"/>
    </row>
    <row r="50" spans="1:2" s="76" customFormat="1" ht="20.25">
      <c r="A50" s="88" t="s">
        <v>6</v>
      </c>
      <c r="B50" s="75"/>
    </row>
    <row r="51" s="77" customFormat="1" ht="18.75">
      <c r="A51" s="85" t="s">
        <v>137</v>
      </c>
    </row>
    <row r="52" s="77" customFormat="1" ht="18.75">
      <c r="A52" s="85" t="s">
        <v>174</v>
      </c>
    </row>
    <row r="53" s="77" customFormat="1" ht="18.75">
      <c r="A53" s="85" t="s">
        <v>116</v>
      </c>
    </row>
    <row r="54" spans="1:15" s="77" customFormat="1" ht="37.5" customHeight="1">
      <c r="A54" s="405" t="s">
        <v>65</v>
      </c>
      <c r="B54" s="406"/>
      <c r="C54" s="406"/>
      <c r="D54" s="406"/>
      <c r="E54" s="406"/>
      <c r="F54" s="406"/>
      <c r="G54" s="406"/>
      <c r="H54" s="406"/>
      <c r="I54" s="406"/>
      <c r="J54" s="406"/>
      <c r="K54" s="406"/>
      <c r="L54" s="406"/>
      <c r="M54" s="406"/>
      <c r="N54" s="406"/>
      <c r="O54" s="406"/>
    </row>
    <row r="55" s="77" customFormat="1" ht="18.75">
      <c r="A55" s="85"/>
    </row>
    <row r="56" s="77" customFormat="1" ht="18.75"/>
    <row r="57" s="77" customFormat="1" ht="18.75"/>
    <row r="58" s="77" customFormat="1" ht="18.75"/>
    <row r="59" s="77" customFormat="1" ht="18.75">
      <c r="B59" s="79"/>
    </row>
    <row r="60" s="77" customFormat="1" ht="18.75">
      <c r="B60" s="79"/>
    </row>
    <row r="61" s="77" customFormat="1" ht="18.75">
      <c r="B61" s="79"/>
    </row>
    <row r="62" s="77" customFormat="1" ht="18.75">
      <c r="B62" s="79"/>
    </row>
    <row r="63" s="77" customFormat="1" ht="18.75">
      <c r="B63" s="79"/>
    </row>
    <row r="64" s="77" customFormat="1" ht="22.5" customHeight="1">
      <c r="B64" s="79"/>
    </row>
    <row r="65" s="77" customFormat="1" ht="18.75">
      <c r="B65" s="79"/>
    </row>
    <row r="66" s="77" customFormat="1" ht="18.75">
      <c r="B66" s="79"/>
    </row>
    <row r="67" s="77" customFormat="1" ht="18.75">
      <c r="B67" s="79"/>
    </row>
    <row r="68" s="87" customFormat="1" ht="18">
      <c r="B68" s="86"/>
    </row>
    <row r="69" s="87" customFormat="1" ht="18">
      <c r="B69" s="86"/>
    </row>
    <row r="81" ht="12.75">
      <c r="A81" s="84"/>
    </row>
    <row r="82" ht="12.75">
      <c r="A82" s="84"/>
    </row>
    <row r="83" ht="12.75">
      <c r="A83" s="84"/>
    </row>
    <row r="84" ht="12.75">
      <c r="A84" s="84"/>
    </row>
    <row r="85" ht="12.75">
      <c r="A85" s="84"/>
    </row>
    <row r="86" ht="12.75">
      <c r="A86" s="84"/>
    </row>
    <row r="87" ht="12.75">
      <c r="A87" s="84"/>
    </row>
    <row r="88" ht="12.75">
      <c r="A88" s="84"/>
    </row>
  </sheetData>
  <sheetProtection/>
  <mergeCells count="3">
    <mergeCell ref="K6:L6"/>
    <mergeCell ref="A54:O54"/>
    <mergeCell ref="C40:N40"/>
  </mergeCells>
  <hyperlinks>
    <hyperlink ref="G44" r:id="rId1" display="www.MIPandL.org"/>
  </hyperlinks>
  <printOptions horizontalCentered="1"/>
  <pageMargins left="0.5" right="0.5" top="2" bottom="0.5" header="0.5" footer="0.5"/>
  <pageSetup fitToHeight="1" fitToWidth="1" orientation="portrait" paperSize="9"/>
</worksheet>
</file>

<file path=xl/worksheets/sheet3.xml><?xml version="1.0" encoding="utf-8"?>
<worksheet xmlns="http://schemas.openxmlformats.org/spreadsheetml/2006/main" xmlns:r="http://schemas.openxmlformats.org/officeDocument/2006/relationships">
  <dimension ref="A1:R113"/>
  <sheetViews>
    <sheetView zoomScalePageLayoutView="0" workbookViewId="0" topLeftCell="A1">
      <pane ySplit="6" topLeftCell="A39" activePane="bottomLeft" state="frozen"/>
      <selection pane="topLeft" activeCell="A1" sqref="A1"/>
      <selection pane="bottomLeft" activeCell="F38" sqref="A22:IV38"/>
    </sheetView>
  </sheetViews>
  <sheetFormatPr defaultColWidth="10.75390625" defaultRowHeight="12.75"/>
  <cols>
    <col min="1" max="2" width="10.75390625" style="28" customWidth="1"/>
    <col min="3" max="3" width="12.25390625" style="294" customWidth="1"/>
    <col min="4" max="4" width="9.75390625" style="175" customWidth="1"/>
    <col min="5" max="5" width="10.75390625" style="333" customWidth="1"/>
    <col min="6" max="6" width="10.75390625" style="28" customWidth="1"/>
    <col min="7" max="7" width="8.875" style="28" customWidth="1"/>
    <col min="8" max="8" width="8.25390625" style="28" customWidth="1"/>
    <col min="9" max="9" width="9.125" style="28" customWidth="1"/>
    <col min="10" max="11" width="10.75390625" style="28" customWidth="1"/>
    <col min="12" max="12" width="10.75390625" style="341" customWidth="1"/>
    <col min="13" max="13" width="8.75390625" style="28" customWidth="1"/>
    <col min="14" max="14" width="10.75390625" style="342" customWidth="1"/>
    <col min="15" max="16" width="10.75390625" style="28" customWidth="1"/>
    <col min="17" max="17" width="8.25390625" style="28" customWidth="1"/>
    <col min="18" max="18" width="9.25390625" style="28" customWidth="1"/>
    <col min="19" max="16384" width="10.75390625" style="28" customWidth="1"/>
  </cols>
  <sheetData>
    <row r="1" spans="4:14" ht="18.75">
      <c r="D1" s="131" t="s">
        <v>25</v>
      </c>
      <c r="L1" s="294"/>
      <c r="M1" s="131" t="s">
        <v>25</v>
      </c>
      <c r="N1" s="333"/>
    </row>
    <row r="2" spans="4:14" ht="15.75">
      <c r="D2" s="30" t="str">
        <f>UtilSum!G3</f>
        <v>Insert Congregation Name in cell G3 on the UtilSum sheet</v>
      </c>
      <c r="L2" s="294"/>
      <c r="M2" s="30" t="str">
        <f>D2</f>
        <v>Insert Congregation Name in cell G3 on the UtilSum sheet</v>
      </c>
      <c r="N2" s="333"/>
    </row>
    <row r="3" spans="4:14" ht="15.75">
      <c r="D3" s="30"/>
      <c r="L3" s="294"/>
      <c r="M3" s="30"/>
      <c r="N3" s="333"/>
    </row>
    <row r="4" spans="1:18" ht="15.75">
      <c r="A4" s="31"/>
      <c r="B4" s="139" t="s">
        <v>190</v>
      </c>
      <c r="C4" s="235"/>
      <c r="D4" s="30"/>
      <c r="E4" s="334" t="s">
        <v>15</v>
      </c>
      <c r="F4" s="343"/>
      <c r="G4" s="344"/>
      <c r="H4" s="176"/>
      <c r="I4" s="176"/>
      <c r="J4" s="31"/>
      <c r="K4" s="139" t="s">
        <v>190</v>
      </c>
      <c r="L4" s="235"/>
      <c r="M4" s="30"/>
      <c r="N4" s="334" t="s">
        <v>15</v>
      </c>
      <c r="O4" s="343"/>
      <c r="P4" s="344"/>
      <c r="Q4" s="176"/>
      <c r="R4" s="176"/>
    </row>
    <row r="5" spans="1:15" ht="15.75">
      <c r="A5" s="31"/>
      <c r="B5" s="139" t="s">
        <v>126</v>
      </c>
      <c r="C5" s="235"/>
      <c r="D5" s="177"/>
      <c r="E5" s="335"/>
      <c r="F5" s="32"/>
      <c r="J5" s="31"/>
      <c r="K5" s="139" t="s">
        <v>126</v>
      </c>
      <c r="L5" s="235"/>
      <c r="M5" s="177"/>
      <c r="N5" s="335"/>
      <c r="O5" s="32"/>
    </row>
    <row r="6" spans="1:18" s="126" customFormat="1" ht="45.75" customHeight="1" thickBot="1">
      <c r="A6" s="127" t="s">
        <v>173</v>
      </c>
      <c r="B6" s="127" t="s">
        <v>95</v>
      </c>
      <c r="C6" s="236" t="s">
        <v>3</v>
      </c>
      <c r="D6" s="127" t="s">
        <v>108</v>
      </c>
      <c r="E6" s="312" t="s">
        <v>89</v>
      </c>
      <c r="F6" s="127" t="s">
        <v>88</v>
      </c>
      <c r="G6" s="127" t="s">
        <v>24</v>
      </c>
      <c r="H6" s="127" t="s">
        <v>1</v>
      </c>
      <c r="I6" s="127" t="s">
        <v>77</v>
      </c>
      <c r="J6" s="127" t="s">
        <v>173</v>
      </c>
      <c r="K6" s="127" t="s">
        <v>95</v>
      </c>
      <c r="L6" s="236" t="s">
        <v>3</v>
      </c>
      <c r="M6" s="127" t="s">
        <v>108</v>
      </c>
      <c r="N6" s="312" t="s">
        <v>89</v>
      </c>
      <c r="O6" s="127" t="s">
        <v>88</v>
      </c>
      <c r="P6" s="127" t="s">
        <v>24</v>
      </c>
      <c r="Q6" s="127" t="s">
        <v>1</v>
      </c>
      <c r="R6" s="127" t="s">
        <v>77</v>
      </c>
    </row>
    <row r="7" spans="1:18" ht="13.5" customHeight="1" hidden="1" thickTop="1">
      <c r="A7" s="41">
        <v>2008</v>
      </c>
      <c r="B7" s="141" t="s">
        <v>60</v>
      </c>
      <c r="C7" s="326"/>
      <c r="D7" s="178"/>
      <c r="E7" s="336"/>
      <c r="F7" s="221" t="e">
        <f>C7/E7</f>
        <v>#DIV/0!</v>
      </c>
      <c r="G7" s="27"/>
      <c r="H7" s="66" t="e">
        <f>'Degree Days (DD)'!#REF!</f>
        <v>#REF!</v>
      </c>
      <c r="I7" s="68"/>
      <c r="J7" s="41">
        <f>A7</f>
        <v>2008</v>
      </c>
      <c r="K7" s="141" t="s">
        <v>60</v>
      </c>
      <c r="L7" s="327"/>
      <c r="M7" s="178"/>
      <c r="N7" s="336"/>
      <c r="O7" s="179" t="e">
        <f>L7/N7</f>
        <v>#DIV/0!</v>
      </c>
      <c r="P7" s="27"/>
      <c r="Q7" s="66" t="e">
        <f>'Degree Days (DD)'!#REF!</f>
        <v>#REF!</v>
      </c>
      <c r="R7" s="68"/>
    </row>
    <row r="8" spans="1:18" ht="13.5" customHeight="1" hidden="1">
      <c r="A8" s="144"/>
      <c r="B8" s="141" t="s">
        <v>103</v>
      </c>
      <c r="C8" s="326"/>
      <c r="D8" s="178"/>
      <c r="E8" s="336"/>
      <c r="F8" s="179" t="e">
        <f aca="true" t="shared" si="0" ref="F8:F19">C8/E8</f>
        <v>#DIV/0!</v>
      </c>
      <c r="G8" s="27"/>
      <c r="H8" s="66" t="e">
        <f>'Degree Days (DD)'!#REF!</f>
        <v>#REF!</v>
      </c>
      <c r="I8" s="68"/>
      <c r="J8" s="144"/>
      <c r="K8" s="141" t="s">
        <v>103</v>
      </c>
      <c r="L8" s="327"/>
      <c r="M8" s="178"/>
      <c r="N8" s="336"/>
      <c r="O8" s="179" t="e">
        <f aca="true" t="shared" si="1" ref="O8:O19">L8/N8</f>
        <v>#DIV/0!</v>
      </c>
      <c r="P8" s="27"/>
      <c r="Q8" s="66" t="e">
        <f>'Degree Days (DD)'!#REF!</f>
        <v>#REF!</v>
      </c>
      <c r="R8" s="68"/>
    </row>
    <row r="9" spans="1:18" ht="13.5" customHeight="1" hidden="1">
      <c r="A9" s="31"/>
      <c r="B9" s="141" t="s">
        <v>98</v>
      </c>
      <c r="C9" s="326"/>
      <c r="D9" s="178"/>
      <c r="E9" s="336"/>
      <c r="F9" s="179" t="e">
        <f t="shared" si="0"/>
        <v>#DIV/0!</v>
      </c>
      <c r="G9" s="27"/>
      <c r="H9" s="66" t="e">
        <f>'Degree Days (DD)'!#REF!</f>
        <v>#REF!</v>
      </c>
      <c r="I9" s="68"/>
      <c r="J9" s="31"/>
      <c r="K9" s="141" t="s">
        <v>98</v>
      </c>
      <c r="L9" s="327"/>
      <c r="M9" s="178"/>
      <c r="N9" s="336"/>
      <c r="O9" s="179" t="e">
        <f t="shared" si="1"/>
        <v>#DIV/0!</v>
      </c>
      <c r="P9" s="27"/>
      <c r="Q9" s="66" t="e">
        <f>'Degree Days (DD)'!#REF!</f>
        <v>#REF!</v>
      </c>
      <c r="R9" s="68"/>
    </row>
    <row r="10" spans="1:18" ht="13.5" customHeight="1" hidden="1">
      <c r="A10" s="31"/>
      <c r="B10" s="141" t="s">
        <v>99</v>
      </c>
      <c r="C10" s="326"/>
      <c r="D10" s="178"/>
      <c r="E10" s="336"/>
      <c r="F10" s="179" t="e">
        <f t="shared" si="0"/>
        <v>#DIV/0!</v>
      </c>
      <c r="G10" s="27"/>
      <c r="H10" s="66" t="e">
        <f>'Degree Days (DD)'!#REF!</f>
        <v>#REF!</v>
      </c>
      <c r="I10" s="68"/>
      <c r="J10" s="31"/>
      <c r="K10" s="141" t="s">
        <v>99</v>
      </c>
      <c r="L10" s="327"/>
      <c r="M10" s="178"/>
      <c r="N10" s="336"/>
      <c r="O10" s="179" t="e">
        <f t="shared" si="1"/>
        <v>#DIV/0!</v>
      </c>
      <c r="P10" s="27"/>
      <c r="Q10" s="66" t="e">
        <f>'Degree Days (DD)'!#REF!</f>
        <v>#REF!</v>
      </c>
      <c r="R10" s="68"/>
    </row>
    <row r="11" spans="1:18" ht="13.5" customHeight="1" hidden="1">
      <c r="A11" s="31"/>
      <c r="B11" s="141" t="s">
        <v>100</v>
      </c>
      <c r="C11" s="326"/>
      <c r="D11" s="178"/>
      <c r="E11" s="336"/>
      <c r="F11" s="179" t="e">
        <f t="shared" si="0"/>
        <v>#DIV/0!</v>
      </c>
      <c r="G11" s="27"/>
      <c r="H11" s="66" t="e">
        <f>'Degree Days (DD)'!#REF!</f>
        <v>#REF!</v>
      </c>
      <c r="I11" s="68"/>
      <c r="J11" s="31"/>
      <c r="K11" s="141" t="s">
        <v>100</v>
      </c>
      <c r="L11" s="327"/>
      <c r="M11" s="178"/>
      <c r="N11" s="336"/>
      <c r="O11" s="179" t="e">
        <f t="shared" si="1"/>
        <v>#DIV/0!</v>
      </c>
      <c r="P11" s="27"/>
      <c r="Q11" s="66" t="e">
        <f>'Degree Days (DD)'!#REF!</f>
        <v>#REF!</v>
      </c>
      <c r="R11" s="68"/>
    </row>
    <row r="12" spans="1:18" ht="13.5" customHeight="1" hidden="1">
      <c r="A12" s="31"/>
      <c r="B12" s="141" t="s">
        <v>101</v>
      </c>
      <c r="C12" s="326"/>
      <c r="D12" s="178"/>
      <c r="E12" s="336"/>
      <c r="F12" s="179" t="e">
        <f t="shared" si="0"/>
        <v>#DIV/0!</v>
      </c>
      <c r="G12" s="27"/>
      <c r="H12" s="66" t="e">
        <f>'Degree Days (DD)'!#REF!</f>
        <v>#REF!</v>
      </c>
      <c r="I12" s="68"/>
      <c r="J12" s="31"/>
      <c r="K12" s="141" t="s">
        <v>101</v>
      </c>
      <c r="L12" s="327"/>
      <c r="M12" s="178"/>
      <c r="N12" s="336"/>
      <c r="O12" s="179" t="e">
        <f t="shared" si="1"/>
        <v>#DIV/0!</v>
      </c>
      <c r="P12" s="27"/>
      <c r="Q12" s="66" t="e">
        <f>'Degree Days (DD)'!#REF!</f>
        <v>#REF!</v>
      </c>
      <c r="R12" s="68"/>
    </row>
    <row r="13" spans="1:18" ht="13.5" customHeight="1" hidden="1">
      <c r="A13" s="31"/>
      <c r="B13" s="141" t="s">
        <v>102</v>
      </c>
      <c r="C13" s="326"/>
      <c r="D13" s="178"/>
      <c r="E13" s="336"/>
      <c r="F13" s="179" t="e">
        <f t="shared" si="0"/>
        <v>#DIV/0!</v>
      </c>
      <c r="G13" s="27"/>
      <c r="H13" s="66" t="e">
        <f>'Degree Days (DD)'!#REF!</f>
        <v>#REF!</v>
      </c>
      <c r="I13" s="68"/>
      <c r="J13" s="31"/>
      <c r="K13" s="141" t="s">
        <v>102</v>
      </c>
      <c r="L13" s="327"/>
      <c r="M13" s="178"/>
      <c r="N13" s="336"/>
      <c r="O13" s="179" t="e">
        <f t="shared" si="1"/>
        <v>#DIV/0!</v>
      </c>
      <c r="P13" s="27"/>
      <c r="Q13" s="66" t="e">
        <f>'Degree Days (DD)'!#REF!</f>
        <v>#REF!</v>
      </c>
      <c r="R13" s="68"/>
    </row>
    <row r="14" spans="1:18" ht="13.5" customHeight="1" hidden="1">
      <c r="A14" s="31"/>
      <c r="B14" s="141" t="s">
        <v>157</v>
      </c>
      <c r="C14" s="326"/>
      <c r="D14" s="178"/>
      <c r="E14" s="336"/>
      <c r="F14" s="179" t="e">
        <f t="shared" si="0"/>
        <v>#DIV/0!</v>
      </c>
      <c r="G14" s="27"/>
      <c r="H14" s="66" t="e">
        <f>'Degree Days (DD)'!#REF!</f>
        <v>#REF!</v>
      </c>
      <c r="I14" s="68"/>
      <c r="J14" s="31"/>
      <c r="K14" s="141" t="s">
        <v>157</v>
      </c>
      <c r="L14" s="327"/>
      <c r="M14" s="178"/>
      <c r="N14" s="336"/>
      <c r="O14" s="179" t="e">
        <f t="shared" si="1"/>
        <v>#DIV/0!</v>
      </c>
      <c r="P14" s="27"/>
      <c r="Q14" s="66" t="e">
        <f>'Degree Days (DD)'!#REF!</f>
        <v>#REF!</v>
      </c>
      <c r="R14" s="68"/>
    </row>
    <row r="15" spans="1:18" ht="13.5" customHeight="1" hidden="1">
      <c r="A15" s="31"/>
      <c r="B15" s="141" t="s">
        <v>158</v>
      </c>
      <c r="C15" s="326"/>
      <c r="D15" s="178"/>
      <c r="E15" s="336"/>
      <c r="F15" s="179" t="e">
        <f t="shared" si="0"/>
        <v>#DIV/0!</v>
      </c>
      <c r="G15" s="27"/>
      <c r="H15" s="66" t="e">
        <f>'Degree Days (DD)'!#REF!</f>
        <v>#REF!</v>
      </c>
      <c r="I15" s="68"/>
      <c r="J15" s="31"/>
      <c r="K15" s="141" t="s">
        <v>158</v>
      </c>
      <c r="L15" s="327"/>
      <c r="M15" s="178"/>
      <c r="N15" s="336"/>
      <c r="O15" s="179" t="e">
        <f t="shared" si="1"/>
        <v>#DIV/0!</v>
      </c>
      <c r="P15" s="27"/>
      <c r="Q15" s="66" t="e">
        <f>'Degree Days (DD)'!#REF!</f>
        <v>#REF!</v>
      </c>
      <c r="R15" s="68"/>
    </row>
    <row r="16" spans="1:18" ht="13.5" customHeight="1" hidden="1">
      <c r="A16" s="31"/>
      <c r="B16" s="141" t="s">
        <v>179</v>
      </c>
      <c r="C16" s="326"/>
      <c r="D16" s="178"/>
      <c r="E16" s="336"/>
      <c r="F16" s="179" t="e">
        <f t="shared" si="0"/>
        <v>#DIV/0!</v>
      </c>
      <c r="G16" s="27"/>
      <c r="H16" s="66" t="e">
        <f>'Degree Days (DD)'!#REF!</f>
        <v>#REF!</v>
      </c>
      <c r="I16" s="68"/>
      <c r="J16" s="31"/>
      <c r="K16" s="141" t="s">
        <v>179</v>
      </c>
      <c r="L16" s="327"/>
      <c r="M16" s="178"/>
      <c r="N16" s="336"/>
      <c r="O16" s="179" t="e">
        <f t="shared" si="1"/>
        <v>#DIV/0!</v>
      </c>
      <c r="P16" s="27"/>
      <c r="Q16" s="66" t="e">
        <f>'Degree Days (DD)'!#REF!</f>
        <v>#REF!</v>
      </c>
      <c r="R16" s="68"/>
    </row>
    <row r="17" spans="1:18" ht="13.5" customHeight="1" hidden="1">
      <c r="A17" s="31"/>
      <c r="B17" s="141" t="s">
        <v>111</v>
      </c>
      <c r="C17" s="326"/>
      <c r="D17" s="178"/>
      <c r="E17" s="336"/>
      <c r="F17" s="179" t="e">
        <f t="shared" si="0"/>
        <v>#DIV/0!</v>
      </c>
      <c r="G17" s="27"/>
      <c r="H17" s="66" t="e">
        <f>'Degree Days (DD)'!#REF!</f>
        <v>#REF!</v>
      </c>
      <c r="I17" s="68"/>
      <c r="J17" s="31"/>
      <c r="K17" s="141" t="s">
        <v>111</v>
      </c>
      <c r="L17" s="327"/>
      <c r="M17" s="178"/>
      <c r="N17" s="336"/>
      <c r="O17" s="179" t="e">
        <f t="shared" si="1"/>
        <v>#DIV/0!</v>
      </c>
      <c r="P17" s="27"/>
      <c r="Q17" s="66" t="e">
        <f>'Degree Days (DD)'!#REF!</f>
        <v>#REF!</v>
      </c>
      <c r="R17" s="68"/>
    </row>
    <row r="18" spans="1:18" ht="13.5" customHeight="1" hidden="1" thickBot="1">
      <c r="A18" s="31"/>
      <c r="B18" s="145" t="s">
        <v>122</v>
      </c>
      <c r="C18" s="326"/>
      <c r="D18" s="180"/>
      <c r="E18" s="337"/>
      <c r="F18" s="181" t="e">
        <f t="shared" si="0"/>
        <v>#DIV/0!</v>
      </c>
      <c r="G18" s="182"/>
      <c r="H18" s="70" t="e">
        <f>'Degree Days (DD)'!#REF!</f>
        <v>#REF!</v>
      </c>
      <c r="I18" s="69"/>
      <c r="J18" s="31"/>
      <c r="K18" s="145" t="s">
        <v>122</v>
      </c>
      <c r="L18" s="328"/>
      <c r="M18" s="180"/>
      <c r="N18" s="337"/>
      <c r="O18" s="181" t="e">
        <f t="shared" si="1"/>
        <v>#DIV/0!</v>
      </c>
      <c r="P18" s="182"/>
      <c r="Q18" s="66" t="e">
        <f>'Degree Days (DD)'!#REF!</f>
        <v>#REF!</v>
      </c>
      <c r="R18" s="69"/>
    </row>
    <row r="19" spans="1:18" s="271" customFormat="1" ht="13.5" customHeight="1" hidden="1" thickTop="1">
      <c r="A19" s="260"/>
      <c r="B19" s="261"/>
      <c r="C19" s="345">
        <f>SUM(C7:C18)</f>
        <v>0</v>
      </c>
      <c r="D19" s="346"/>
      <c r="E19" s="347">
        <f>SUM(E7:E18)</f>
        <v>0</v>
      </c>
      <c r="F19" s="348" t="e">
        <f t="shared" si="0"/>
        <v>#DIV/0!</v>
      </c>
      <c r="G19" s="306"/>
      <c r="H19" s="304" t="e">
        <f>'Degree Days (DD)'!#REF!</f>
        <v>#REF!</v>
      </c>
      <c r="I19" s="304"/>
      <c r="J19" s="260"/>
      <c r="K19" s="261"/>
      <c r="L19" s="268">
        <f>SUM(L7:L18)</f>
        <v>0</v>
      </c>
      <c r="M19" s="346"/>
      <c r="N19" s="347">
        <f>SUM(N7:N18)</f>
        <v>0</v>
      </c>
      <c r="O19" s="348" t="e">
        <f t="shared" si="1"/>
        <v>#DIV/0!</v>
      </c>
      <c r="P19" s="306"/>
      <c r="Q19" s="266" t="e">
        <f>'Degree Days (DD)'!#REF!</f>
        <v>#REF!</v>
      </c>
      <c r="R19" s="304"/>
    </row>
    <row r="20" spans="1:18" s="126" customFormat="1" ht="13.5" customHeight="1" hidden="1">
      <c r="A20" s="166"/>
      <c r="B20" s="166"/>
      <c r="C20" s="241"/>
      <c r="D20" s="166"/>
      <c r="E20" s="315"/>
      <c r="F20" s="166"/>
      <c r="G20" s="166"/>
      <c r="H20" s="166"/>
      <c r="I20" s="166"/>
      <c r="J20" s="166"/>
      <c r="K20" s="166"/>
      <c r="L20" s="241"/>
      <c r="M20" s="166"/>
      <c r="N20" s="315"/>
      <c r="O20" s="166"/>
      <c r="P20" s="166"/>
      <c r="Q20" s="66"/>
      <c r="R20" s="166"/>
    </row>
    <row r="21" spans="1:18" s="126" customFormat="1" ht="13.5" customHeight="1" hidden="1">
      <c r="A21" s="166"/>
      <c r="B21" s="166"/>
      <c r="C21" s="241"/>
      <c r="D21" s="166"/>
      <c r="E21" s="315"/>
      <c r="F21" s="166"/>
      <c r="G21" s="166"/>
      <c r="H21" s="166"/>
      <c r="I21" s="166"/>
      <c r="J21" s="166"/>
      <c r="K21" s="166"/>
      <c r="L21" s="241"/>
      <c r="M21" s="166"/>
      <c r="N21" s="315"/>
      <c r="O21" s="166"/>
      <c r="P21" s="166"/>
      <c r="Q21" s="66"/>
      <c r="R21" s="166"/>
    </row>
    <row r="22" spans="1:18" ht="13.5" customHeight="1" hidden="1" thickTop="1">
      <c r="A22" s="31"/>
      <c r="B22" s="148"/>
      <c r="C22" s="233"/>
      <c r="D22" s="130"/>
      <c r="E22" s="338"/>
      <c r="F22" s="183"/>
      <c r="G22" s="27"/>
      <c r="H22" s="27"/>
      <c r="I22" s="27"/>
      <c r="J22" s="31"/>
      <c r="K22" s="148"/>
      <c r="L22" s="233"/>
      <c r="M22" s="130"/>
      <c r="N22" s="338"/>
      <c r="O22" s="183"/>
      <c r="P22" s="27"/>
      <c r="Q22" s="66"/>
      <c r="R22" s="27"/>
    </row>
    <row r="23" spans="1:18" ht="13.5" customHeight="1" hidden="1">
      <c r="A23" s="31"/>
      <c r="B23" s="148"/>
      <c r="C23" s="329"/>
      <c r="D23" s="177"/>
      <c r="E23" s="335"/>
      <c r="F23" s="183"/>
      <c r="G23" s="27"/>
      <c r="H23" s="27"/>
      <c r="I23" s="27"/>
      <c r="J23" s="31"/>
      <c r="K23" s="148"/>
      <c r="L23" s="329"/>
      <c r="M23" s="177"/>
      <c r="N23" s="335"/>
      <c r="O23" s="183"/>
      <c r="P23" s="27"/>
      <c r="Q23" s="66"/>
      <c r="R23" s="27"/>
    </row>
    <row r="24" spans="1:18" ht="13.5" customHeight="1" hidden="1">
      <c r="A24" s="41">
        <f>UtilSum!A9</f>
        <v>2010</v>
      </c>
      <c r="B24" s="141" t="s">
        <v>60</v>
      </c>
      <c r="C24" s="327"/>
      <c r="D24" s="142" t="e">
        <f>C24/#REF!</f>
        <v>#REF!</v>
      </c>
      <c r="E24" s="336"/>
      <c r="F24" s="179" t="e">
        <f>C24/E24</f>
        <v>#DIV/0!</v>
      </c>
      <c r="G24" s="142" t="e">
        <f>E24/#REF!</f>
        <v>#REF!</v>
      </c>
      <c r="H24" s="66" t="e">
        <f>'Degree Days (DD)'!#REF!</f>
        <v>#REF!</v>
      </c>
      <c r="I24" s="82" t="e">
        <f>H24/#REF!</f>
        <v>#REF!</v>
      </c>
      <c r="J24" s="41">
        <f>A24</f>
        <v>2010</v>
      </c>
      <c r="K24" s="141" t="s">
        <v>60</v>
      </c>
      <c r="L24" s="327"/>
      <c r="M24" s="142" t="e">
        <f>L24/#REF!</f>
        <v>#REF!</v>
      </c>
      <c r="N24" s="336"/>
      <c r="O24" s="179" t="e">
        <f>L24/N24</f>
        <v>#DIV/0!</v>
      </c>
      <c r="P24" s="142" t="e">
        <f>N24/#REF!</f>
        <v>#REF!</v>
      </c>
      <c r="Q24" s="66" t="e">
        <f>'Degree Days (DD)'!#REF!</f>
        <v>#REF!</v>
      </c>
      <c r="R24" s="82" t="e">
        <f>Q24/#REF!</f>
        <v>#REF!</v>
      </c>
    </row>
    <row r="25" spans="1:18" ht="12.75" customHeight="1" hidden="1">
      <c r="A25" s="144"/>
      <c r="B25" s="141" t="s">
        <v>103</v>
      </c>
      <c r="C25" s="327"/>
      <c r="D25" s="142" t="e">
        <f>C25/#REF!</f>
        <v>#REF!</v>
      </c>
      <c r="E25" s="336"/>
      <c r="F25" s="179" t="e">
        <f aca="true" t="shared" si="2" ref="F25:F36">C25/E25</f>
        <v>#DIV/0!</v>
      </c>
      <c r="G25" s="142" t="e">
        <f>E25/#REF!</f>
        <v>#REF!</v>
      </c>
      <c r="H25" s="66" t="e">
        <f>'Degree Days (DD)'!#REF!</f>
        <v>#REF!</v>
      </c>
      <c r="I25" s="82" t="e">
        <f>H25/#REF!</f>
        <v>#REF!</v>
      </c>
      <c r="J25" s="144"/>
      <c r="K25" s="141" t="s">
        <v>103</v>
      </c>
      <c r="L25" s="327"/>
      <c r="M25" s="142" t="e">
        <f>L25/#REF!</f>
        <v>#REF!</v>
      </c>
      <c r="N25" s="336"/>
      <c r="O25" s="179" t="e">
        <f aca="true" t="shared" si="3" ref="O25:O36">L25/N25</f>
        <v>#DIV/0!</v>
      </c>
      <c r="P25" s="142" t="e">
        <f>N25/#REF!</f>
        <v>#REF!</v>
      </c>
      <c r="Q25" s="66" t="e">
        <f>'Degree Days (DD)'!#REF!</f>
        <v>#REF!</v>
      </c>
      <c r="R25" s="82" t="e">
        <f>Q25/#REF!</f>
        <v>#REF!</v>
      </c>
    </row>
    <row r="26" spans="1:18" ht="12.75" customHeight="1" hidden="1">
      <c r="A26" s="31"/>
      <c r="B26" s="141" t="s">
        <v>98</v>
      </c>
      <c r="C26" s="327"/>
      <c r="D26" s="142" t="e">
        <f>C26/#REF!</f>
        <v>#REF!</v>
      </c>
      <c r="E26" s="336"/>
      <c r="F26" s="179" t="e">
        <f t="shared" si="2"/>
        <v>#DIV/0!</v>
      </c>
      <c r="G26" s="142" t="e">
        <f>E26/#REF!</f>
        <v>#REF!</v>
      </c>
      <c r="H26" s="66" t="e">
        <f>'Degree Days (DD)'!#REF!</f>
        <v>#REF!</v>
      </c>
      <c r="I26" s="82" t="e">
        <f>H26/#REF!</f>
        <v>#REF!</v>
      </c>
      <c r="J26" s="31"/>
      <c r="K26" s="141" t="s">
        <v>98</v>
      </c>
      <c r="L26" s="327"/>
      <c r="M26" s="142" t="e">
        <f>L26/#REF!</f>
        <v>#REF!</v>
      </c>
      <c r="N26" s="336"/>
      <c r="O26" s="179" t="e">
        <f t="shared" si="3"/>
        <v>#DIV/0!</v>
      </c>
      <c r="P26" s="142" t="e">
        <f>N26/#REF!</f>
        <v>#REF!</v>
      </c>
      <c r="Q26" s="66" t="e">
        <f>'Degree Days (DD)'!#REF!</f>
        <v>#REF!</v>
      </c>
      <c r="R26" s="82" t="e">
        <f>Q26/#REF!</f>
        <v>#REF!</v>
      </c>
    </row>
    <row r="27" spans="1:18" ht="12.75" customHeight="1" hidden="1">
      <c r="A27" s="31"/>
      <c r="B27" s="141" t="s">
        <v>99</v>
      </c>
      <c r="C27" s="327"/>
      <c r="D27" s="142" t="e">
        <f>C27/#REF!</f>
        <v>#REF!</v>
      </c>
      <c r="E27" s="336"/>
      <c r="F27" s="179" t="e">
        <f t="shared" si="2"/>
        <v>#DIV/0!</v>
      </c>
      <c r="G27" s="142" t="e">
        <f>E27/#REF!</f>
        <v>#REF!</v>
      </c>
      <c r="H27" s="66" t="e">
        <f>'Degree Days (DD)'!#REF!</f>
        <v>#REF!</v>
      </c>
      <c r="I27" s="82" t="e">
        <f>H27/#REF!</f>
        <v>#REF!</v>
      </c>
      <c r="J27" s="31"/>
      <c r="K27" s="141" t="s">
        <v>99</v>
      </c>
      <c r="L27" s="327"/>
      <c r="M27" s="142" t="e">
        <f>L27/#REF!</f>
        <v>#REF!</v>
      </c>
      <c r="N27" s="336"/>
      <c r="O27" s="179" t="e">
        <f t="shared" si="3"/>
        <v>#DIV/0!</v>
      </c>
      <c r="P27" s="142" t="e">
        <f>N27/#REF!</f>
        <v>#REF!</v>
      </c>
      <c r="Q27" s="66" t="e">
        <f>'Degree Days (DD)'!#REF!</f>
        <v>#REF!</v>
      </c>
      <c r="R27" s="82" t="e">
        <f>Q27/#REF!</f>
        <v>#REF!</v>
      </c>
    </row>
    <row r="28" spans="1:18" ht="12.75" customHeight="1" hidden="1">
      <c r="A28" s="31"/>
      <c r="B28" s="141" t="s">
        <v>100</v>
      </c>
      <c r="C28" s="327"/>
      <c r="D28" s="142" t="e">
        <f>C28/#REF!</f>
        <v>#REF!</v>
      </c>
      <c r="E28" s="336"/>
      <c r="F28" s="179" t="e">
        <f t="shared" si="2"/>
        <v>#DIV/0!</v>
      </c>
      <c r="G28" s="142" t="e">
        <f>E28/#REF!</f>
        <v>#REF!</v>
      </c>
      <c r="H28" s="66" t="e">
        <f>'Degree Days (DD)'!#REF!</f>
        <v>#REF!</v>
      </c>
      <c r="I28" s="82" t="e">
        <f>H28/#REF!</f>
        <v>#REF!</v>
      </c>
      <c r="J28" s="31"/>
      <c r="K28" s="141" t="s">
        <v>100</v>
      </c>
      <c r="L28" s="327"/>
      <c r="M28" s="142" t="e">
        <f>L28/#REF!</f>
        <v>#REF!</v>
      </c>
      <c r="N28" s="336"/>
      <c r="O28" s="179" t="e">
        <f t="shared" si="3"/>
        <v>#DIV/0!</v>
      </c>
      <c r="P28" s="142" t="e">
        <f>N28/#REF!</f>
        <v>#REF!</v>
      </c>
      <c r="Q28" s="66" t="e">
        <f>'Degree Days (DD)'!#REF!</f>
        <v>#REF!</v>
      </c>
      <c r="R28" s="82" t="e">
        <f>Q28/#REF!</f>
        <v>#REF!</v>
      </c>
    </row>
    <row r="29" spans="1:18" ht="12.75" customHeight="1" hidden="1">
      <c r="A29" s="31"/>
      <c r="B29" s="141" t="s">
        <v>101</v>
      </c>
      <c r="C29" s="327"/>
      <c r="D29" s="142" t="e">
        <f>C29/#REF!</f>
        <v>#REF!</v>
      </c>
      <c r="E29" s="336"/>
      <c r="F29" s="179" t="e">
        <f t="shared" si="2"/>
        <v>#DIV/0!</v>
      </c>
      <c r="G29" s="142" t="e">
        <f>E29/#REF!</f>
        <v>#REF!</v>
      </c>
      <c r="H29" s="66" t="e">
        <f>'Degree Days (DD)'!#REF!</f>
        <v>#REF!</v>
      </c>
      <c r="I29" s="82" t="e">
        <f>H29/#REF!</f>
        <v>#REF!</v>
      </c>
      <c r="J29" s="31"/>
      <c r="K29" s="141" t="s">
        <v>101</v>
      </c>
      <c r="L29" s="327"/>
      <c r="M29" s="142" t="e">
        <f>L29/#REF!</f>
        <v>#REF!</v>
      </c>
      <c r="N29" s="336"/>
      <c r="O29" s="179" t="e">
        <f t="shared" si="3"/>
        <v>#DIV/0!</v>
      </c>
      <c r="P29" s="142" t="e">
        <f>N29/#REF!</f>
        <v>#REF!</v>
      </c>
      <c r="Q29" s="66" t="e">
        <f>'Degree Days (DD)'!#REF!</f>
        <v>#REF!</v>
      </c>
      <c r="R29" s="82" t="e">
        <f>Q29/#REF!</f>
        <v>#REF!</v>
      </c>
    </row>
    <row r="30" spans="1:18" ht="12.75" customHeight="1" hidden="1">
      <c r="A30" s="31"/>
      <c r="B30" s="141" t="s">
        <v>102</v>
      </c>
      <c r="C30" s="327"/>
      <c r="D30" s="142" t="e">
        <f>C30/#REF!</f>
        <v>#REF!</v>
      </c>
      <c r="E30" s="336"/>
      <c r="F30" s="179" t="e">
        <f t="shared" si="2"/>
        <v>#DIV/0!</v>
      </c>
      <c r="G30" s="142" t="e">
        <f>E30/#REF!</f>
        <v>#REF!</v>
      </c>
      <c r="H30" s="66" t="e">
        <f>'Degree Days (DD)'!#REF!</f>
        <v>#REF!</v>
      </c>
      <c r="I30" s="82"/>
      <c r="J30" s="31"/>
      <c r="K30" s="141" t="s">
        <v>102</v>
      </c>
      <c r="L30" s="327"/>
      <c r="M30" s="142" t="e">
        <f>L30/#REF!</f>
        <v>#REF!</v>
      </c>
      <c r="N30" s="336"/>
      <c r="O30" s="179" t="e">
        <f t="shared" si="3"/>
        <v>#DIV/0!</v>
      </c>
      <c r="P30" s="142" t="e">
        <f>N30/#REF!</f>
        <v>#REF!</v>
      </c>
      <c r="Q30" s="66" t="e">
        <f>'Degree Days (DD)'!#REF!</f>
        <v>#REF!</v>
      </c>
      <c r="R30" s="82"/>
    </row>
    <row r="31" spans="1:18" ht="12.75" customHeight="1" hidden="1">
      <c r="A31" s="31"/>
      <c r="B31" s="141" t="s">
        <v>157</v>
      </c>
      <c r="C31" s="327"/>
      <c r="D31" s="142" t="e">
        <f>C31/#REF!</f>
        <v>#REF!</v>
      </c>
      <c r="E31" s="336"/>
      <c r="F31" s="179" t="e">
        <f t="shared" si="2"/>
        <v>#DIV/0!</v>
      </c>
      <c r="G31" s="142" t="e">
        <f>E31/#REF!</f>
        <v>#REF!</v>
      </c>
      <c r="H31" s="66" t="e">
        <f>'Degree Days (DD)'!#REF!</f>
        <v>#REF!</v>
      </c>
      <c r="I31" s="82"/>
      <c r="J31" s="31"/>
      <c r="K31" s="141" t="s">
        <v>157</v>
      </c>
      <c r="L31" s="327"/>
      <c r="M31" s="142" t="e">
        <f>L31/#REF!</f>
        <v>#REF!</v>
      </c>
      <c r="N31" s="336"/>
      <c r="O31" s="179" t="e">
        <f t="shared" si="3"/>
        <v>#DIV/0!</v>
      </c>
      <c r="P31" s="142" t="e">
        <f>N31/#REF!</f>
        <v>#REF!</v>
      </c>
      <c r="Q31" s="66" t="e">
        <f>'Degree Days (DD)'!#REF!</f>
        <v>#REF!</v>
      </c>
      <c r="R31" s="82"/>
    </row>
    <row r="32" spans="1:18" ht="12.75" customHeight="1" hidden="1">
      <c r="A32" s="31"/>
      <c r="B32" s="141" t="s">
        <v>158</v>
      </c>
      <c r="C32" s="327"/>
      <c r="D32" s="142" t="e">
        <f>C32/#REF!</f>
        <v>#REF!</v>
      </c>
      <c r="E32" s="336"/>
      <c r="F32" s="179" t="e">
        <f t="shared" si="2"/>
        <v>#DIV/0!</v>
      </c>
      <c r="G32" s="142" t="e">
        <f>E32/#REF!</f>
        <v>#REF!</v>
      </c>
      <c r="H32" s="66" t="e">
        <f>'Degree Days (DD)'!#REF!</f>
        <v>#REF!</v>
      </c>
      <c r="I32" s="82"/>
      <c r="J32" s="31"/>
      <c r="K32" s="141" t="s">
        <v>158</v>
      </c>
      <c r="L32" s="327"/>
      <c r="M32" s="142" t="e">
        <f>L32/#REF!</f>
        <v>#REF!</v>
      </c>
      <c r="N32" s="336"/>
      <c r="O32" s="179" t="e">
        <f t="shared" si="3"/>
        <v>#DIV/0!</v>
      </c>
      <c r="P32" s="142" t="e">
        <f>N32/#REF!</f>
        <v>#REF!</v>
      </c>
      <c r="Q32" s="66" t="e">
        <f>'Degree Days (DD)'!#REF!</f>
        <v>#REF!</v>
      </c>
      <c r="R32" s="82"/>
    </row>
    <row r="33" spans="1:18" ht="12.75" customHeight="1" hidden="1">
      <c r="A33" s="31"/>
      <c r="B33" s="141" t="s">
        <v>179</v>
      </c>
      <c r="C33" s="327"/>
      <c r="D33" s="142" t="e">
        <f>C33/#REF!</f>
        <v>#REF!</v>
      </c>
      <c r="E33" s="336"/>
      <c r="F33" s="179" t="e">
        <f t="shared" si="2"/>
        <v>#DIV/0!</v>
      </c>
      <c r="G33" s="142" t="e">
        <f>E33/#REF!</f>
        <v>#REF!</v>
      </c>
      <c r="H33" s="66" t="e">
        <f>'Degree Days (DD)'!#REF!</f>
        <v>#REF!</v>
      </c>
      <c r="I33" s="82" t="e">
        <f>H33/#REF!</f>
        <v>#REF!</v>
      </c>
      <c r="J33" s="31"/>
      <c r="K33" s="141" t="s">
        <v>179</v>
      </c>
      <c r="L33" s="327"/>
      <c r="M33" s="142" t="e">
        <f>L33/#REF!</f>
        <v>#REF!</v>
      </c>
      <c r="N33" s="336"/>
      <c r="O33" s="179" t="e">
        <f t="shared" si="3"/>
        <v>#DIV/0!</v>
      </c>
      <c r="P33" s="142" t="e">
        <f>N33/#REF!</f>
        <v>#REF!</v>
      </c>
      <c r="Q33" s="66" t="e">
        <f>'Degree Days (DD)'!#REF!</f>
        <v>#REF!</v>
      </c>
      <c r="R33" s="82" t="e">
        <f>Q33/#REF!</f>
        <v>#REF!</v>
      </c>
    </row>
    <row r="34" spans="1:18" ht="12.75" customHeight="1" hidden="1">
      <c r="A34" s="31"/>
      <c r="B34" s="141" t="s">
        <v>111</v>
      </c>
      <c r="C34" s="327"/>
      <c r="D34" s="142" t="e">
        <f>C34/#REF!</f>
        <v>#REF!</v>
      </c>
      <c r="E34" s="336"/>
      <c r="F34" s="179" t="e">
        <f t="shared" si="2"/>
        <v>#DIV/0!</v>
      </c>
      <c r="G34" s="142" t="e">
        <f>E34/#REF!</f>
        <v>#REF!</v>
      </c>
      <c r="H34" s="66" t="e">
        <f>'Degree Days (DD)'!#REF!</f>
        <v>#REF!</v>
      </c>
      <c r="I34" s="82" t="e">
        <f>H34/#REF!</f>
        <v>#REF!</v>
      </c>
      <c r="J34" s="31"/>
      <c r="K34" s="141" t="s">
        <v>111</v>
      </c>
      <c r="L34" s="327"/>
      <c r="M34" s="142" t="e">
        <f>L34/#REF!</f>
        <v>#REF!</v>
      </c>
      <c r="N34" s="336"/>
      <c r="O34" s="179" t="e">
        <f t="shared" si="3"/>
        <v>#DIV/0!</v>
      </c>
      <c r="P34" s="142" t="e">
        <f>N34/#REF!</f>
        <v>#REF!</v>
      </c>
      <c r="Q34" s="66" t="e">
        <f>'Degree Days (DD)'!#REF!</f>
        <v>#REF!</v>
      </c>
      <c r="R34" s="82" t="e">
        <f>Q34/#REF!</f>
        <v>#REF!</v>
      </c>
    </row>
    <row r="35" spans="1:18" ht="12.75" customHeight="1" hidden="1" thickBot="1">
      <c r="A35" s="31"/>
      <c r="B35" s="145" t="s">
        <v>122</v>
      </c>
      <c r="C35" s="328"/>
      <c r="D35" s="83" t="e">
        <f>C35/#REF!</f>
        <v>#REF!</v>
      </c>
      <c r="E35" s="337"/>
      <c r="F35" s="181" t="e">
        <f t="shared" si="2"/>
        <v>#DIV/0!</v>
      </c>
      <c r="G35" s="83" t="e">
        <f>E35/#REF!</f>
        <v>#REF!</v>
      </c>
      <c r="H35" s="70" t="e">
        <f>'Degree Days (DD)'!#REF!</f>
        <v>#REF!</v>
      </c>
      <c r="I35" s="83" t="e">
        <f>H35/#REF!</f>
        <v>#REF!</v>
      </c>
      <c r="J35" s="31"/>
      <c r="K35" s="145" t="s">
        <v>122</v>
      </c>
      <c r="L35" s="328"/>
      <c r="M35" s="83" t="e">
        <f>L35/#REF!</f>
        <v>#REF!</v>
      </c>
      <c r="N35" s="337"/>
      <c r="O35" s="181" t="e">
        <f t="shared" si="3"/>
        <v>#DIV/0!</v>
      </c>
      <c r="P35" s="83" t="e">
        <f>N35/#REF!</f>
        <v>#REF!</v>
      </c>
      <c r="Q35" s="66" t="e">
        <f>'Degree Days (DD)'!#REF!</f>
        <v>#REF!</v>
      </c>
      <c r="R35" s="83" t="e">
        <f>Q35/#REF!</f>
        <v>#REF!</v>
      </c>
    </row>
    <row r="36" spans="1:18" s="271" customFormat="1" ht="12.75" customHeight="1" hidden="1" thickTop="1">
      <c r="A36" s="260"/>
      <c r="B36" s="261"/>
      <c r="C36" s="268">
        <f>SUM(C24:C35)</f>
        <v>0</v>
      </c>
      <c r="D36" s="267" t="e">
        <f>C36/#REF!</f>
        <v>#REF!</v>
      </c>
      <c r="E36" s="347">
        <f>SUM(E24:E35)</f>
        <v>0</v>
      </c>
      <c r="F36" s="348" t="e">
        <f t="shared" si="2"/>
        <v>#DIV/0!</v>
      </c>
      <c r="G36" s="267" t="e">
        <f>E36/#REF!</f>
        <v>#REF!</v>
      </c>
      <c r="H36" s="304" t="e">
        <f>'Degree Days (DD)'!#REF!</f>
        <v>#REF!</v>
      </c>
      <c r="I36" s="305" t="e">
        <f>H36/#REF!</f>
        <v>#REF!</v>
      </c>
      <c r="J36" s="260"/>
      <c r="K36" s="261"/>
      <c r="L36" s="268">
        <f>SUM(L24:L35)</f>
        <v>0</v>
      </c>
      <c r="M36" s="267" t="e">
        <f>L36/#REF!</f>
        <v>#REF!</v>
      </c>
      <c r="N36" s="347">
        <f>SUM(N24:N35)</f>
        <v>0</v>
      </c>
      <c r="O36" s="348" t="e">
        <f t="shared" si="3"/>
        <v>#DIV/0!</v>
      </c>
      <c r="P36" s="267" t="e">
        <f>N36/#REF!</f>
        <v>#REF!</v>
      </c>
      <c r="Q36" s="266" t="e">
        <f>'Degree Days (DD)'!#REF!</f>
        <v>#REF!</v>
      </c>
      <c r="R36" s="305" t="e">
        <f>Q36/#REF!</f>
        <v>#REF!</v>
      </c>
    </row>
    <row r="37" spans="1:18" ht="12.75" customHeight="1" hidden="1">
      <c r="A37" s="31"/>
      <c r="B37" s="148"/>
      <c r="C37" s="330"/>
      <c r="D37" s="159"/>
      <c r="E37" s="338"/>
      <c r="F37" s="183"/>
      <c r="G37" s="27"/>
      <c r="H37" s="161"/>
      <c r="I37" s="161"/>
      <c r="J37" s="31"/>
      <c r="K37" s="148"/>
      <c r="L37" s="330"/>
      <c r="M37" s="159"/>
      <c r="N37" s="338"/>
      <c r="O37" s="183"/>
      <c r="P37" s="27"/>
      <c r="Q37" s="66"/>
      <c r="R37" s="161"/>
    </row>
    <row r="38" spans="1:18" ht="12.75" customHeight="1" hidden="1">
      <c r="A38" s="31"/>
      <c r="B38" s="162"/>
      <c r="C38" s="331"/>
      <c r="D38" s="163"/>
      <c r="E38" s="339"/>
      <c r="F38" s="184"/>
      <c r="G38" s="27"/>
      <c r="H38" s="27"/>
      <c r="I38" s="27"/>
      <c r="J38" s="31"/>
      <c r="K38" s="162"/>
      <c r="L38" s="331"/>
      <c r="M38" s="163"/>
      <c r="N38" s="339"/>
      <c r="O38" s="184"/>
      <c r="P38" s="27"/>
      <c r="Q38" s="66"/>
      <c r="R38" s="27"/>
    </row>
    <row r="39" spans="1:18" ht="12.75" customHeight="1" thickTop="1">
      <c r="A39" s="41">
        <f>UtilSum!A11</f>
        <v>2011</v>
      </c>
      <c r="B39" s="141" t="s">
        <v>60</v>
      </c>
      <c r="C39" s="327"/>
      <c r="D39" s="142"/>
      <c r="E39" s="336"/>
      <c r="F39" s="179" t="e">
        <f>C39/E39</f>
        <v>#DIV/0!</v>
      </c>
      <c r="G39" s="142"/>
      <c r="H39" s="66">
        <f>'Degree Days (DD)'!C23</f>
        <v>998</v>
      </c>
      <c r="I39" s="82">
        <f>H39/'Degree Days (DD)'!C9</f>
        <v>1.0662393162393162</v>
      </c>
      <c r="J39" s="41">
        <f>A39</f>
        <v>2011</v>
      </c>
      <c r="K39" s="141" t="s">
        <v>60</v>
      </c>
      <c r="L39" s="327"/>
      <c r="M39" s="142"/>
      <c r="N39" s="336"/>
      <c r="O39" s="179" t="e">
        <f>L39/N39</f>
        <v>#DIV/0!</v>
      </c>
      <c r="P39" s="142"/>
      <c r="Q39" s="66">
        <f>'Degree Days (DD)'!C23</f>
        <v>998</v>
      </c>
      <c r="R39" s="82">
        <f>Q39/'Degree Days (DD)'!C9</f>
        <v>1.0662393162393162</v>
      </c>
    </row>
    <row r="40" spans="1:18" ht="15.75">
      <c r="A40" s="144"/>
      <c r="B40" s="141" t="s">
        <v>103</v>
      </c>
      <c r="C40" s="327"/>
      <c r="D40" s="142"/>
      <c r="E40" s="336"/>
      <c r="F40" s="179" t="e">
        <f aca="true" t="shared" si="4" ref="F40:F51">C40/E40</f>
        <v>#DIV/0!</v>
      </c>
      <c r="G40" s="142"/>
      <c r="H40" s="66">
        <f>'Degree Days (DD)'!C24</f>
        <v>819</v>
      </c>
      <c r="I40" s="82">
        <f>H40/'Degree Days (DD)'!C10</f>
        <v>1.1008064516129032</v>
      </c>
      <c r="J40" s="144"/>
      <c r="K40" s="141" t="s">
        <v>103</v>
      </c>
      <c r="L40" s="327"/>
      <c r="M40" s="142"/>
      <c r="N40" s="336"/>
      <c r="O40" s="179" t="e">
        <f aca="true" t="shared" si="5" ref="O40:O51">L40/N40</f>
        <v>#DIV/0!</v>
      </c>
      <c r="P40" s="142"/>
      <c r="Q40" s="66">
        <f>'Degree Days (DD)'!C24</f>
        <v>819</v>
      </c>
      <c r="R40" s="82">
        <f>Q40/'Degree Days (DD)'!C10</f>
        <v>1.1008064516129032</v>
      </c>
    </row>
    <row r="41" spans="1:18" ht="15.75">
      <c r="A41" s="31"/>
      <c r="B41" s="141" t="s">
        <v>98</v>
      </c>
      <c r="C41" s="327"/>
      <c r="D41" s="142"/>
      <c r="E41" s="336"/>
      <c r="F41" s="179" t="e">
        <f t="shared" si="4"/>
        <v>#DIV/0!</v>
      </c>
      <c r="G41" s="142"/>
      <c r="H41" s="66">
        <f>'Degree Days (DD)'!C25</f>
        <v>646</v>
      </c>
      <c r="I41" s="82">
        <f>H41/'Degree Days (DD)'!C11</f>
        <v>1.3076923076923077</v>
      </c>
      <c r="J41" s="31"/>
      <c r="K41" s="141" t="s">
        <v>98</v>
      </c>
      <c r="L41" s="327"/>
      <c r="M41" s="142"/>
      <c r="N41" s="336"/>
      <c r="O41" s="179" t="e">
        <f t="shared" si="5"/>
        <v>#DIV/0!</v>
      </c>
      <c r="P41" s="142"/>
      <c r="Q41" s="66">
        <f>'Degree Days (DD)'!C25</f>
        <v>646</v>
      </c>
      <c r="R41" s="82">
        <f>Q41/'Degree Days (DD)'!C11</f>
        <v>1.3076923076923077</v>
      </c>
    </row>
    <row r="42" spans="1:18" ht="15.75">
      <c r="A42" s="31"/>
      <c r="B42" s="141" t="s">
        <v>99</v>
      </c>
      <c r="C42" s="327"/>
      <c r="D42" s="142"/>
      <c r="E42" s="336"/>
      <c r="F42" s="179" t="e">
        <f t="shared" si="4"/>
        <v>#DIV/0!</v>
      </c>
      <c r="G42" s="142"/>
      <c r="H42" s="66">
        <f>'Degree Days (DD)'!C26</f>
        <v>312</v>
      </c>
      <c r="I42" s="82">
        <f>H42/'Degree Days (DD)'!C12</f>
        <v>1.4377880184331797</v>
      </c>
      <c r="J42" s="31"/>
      <c r="K42" s="141" t="s">
        <v>99</v>
      </c>
      <c r="L42" s="327"/>
      <c r="M42" s="142"/>
      <c r="N42" s="336"/>
      <c r="O42" s="179" t="e">
        <f t="shared" si="5"/>
        <v>#DIV/0!</v>
      </c>
      <c r="P42" s="142"/>
      <c r="Q42" s="66">
        <f>'Degree Days (DD)'!C26</f>
        <v>312</v>
      </c>
      <c r="R42" s="82">
        <f>Q42/'Degree Days (DD)'!C12</f>
        <v>1.4377880184331797</v>
      </c>
    </row>
    <row r="43" spans="1:18" ht="15.75">
      <c r="A43" s="31"/>
      <c r="B43" s="141" t="s">
        <v>100</v>
      </c>
      <c r="C43" s="327"/>
      <c r="D43" s="142"/>
      <c r="E43" s="336"/>
      <c r="F43" s="179" t="e">
        <f t="shared" si="4"/>
        <v>#DIV/0!</v>
      </c>
      <c r="G43" s="142"/>
      <c r="H43" s="66">
        <f>'Degree Days (DD)'!C27</f>
        <v>116</v>
      </c>
      <c r="I43" s="82">
        <f>H43/'Degree Days (DD)'!C13</f>
        <v>1.7846153846153847</v>
      </c>
      <c r="J43" s="31"/>
      <c r="K43" s="141" t="s">
        <v>100</v>
      </c>
      <c r="L43" s="327"/>
      <c r="M43" s="142"/>
      <c r="N43" s="336"/>
      <c r="O43" s="179" t="e">
        <f t="shared" si="5"/>
        <v>#DIV/0!</v>
      </c>
      <c r="P43" s="142"/>
      <c r="Q43" s="66">
        <f>'Degree Days (DD)'!C27</f>
        <v>116</v>
      </c>
      <c r="R43" s="82">
        <f>Q43/'Degree Days (DD)'!C13</f>
        <v>1.7846153846153847</v>
      </c>
    </row>
    <row r="44" spans="1:18" ht="15.75">
      <c r="A44" s="31"/>
      <c r="B44" s="141" t="s">
        <v>101</v>
      </c>
      <c r="C44" s="327"/>
      <c r="D44" s="142"/>
      <c r="E44" s="336"/>
      <c r="F44" s="179" t="e">
        <f t="shared" si="4"/>
        <v>#DIV/0!</v>
      </c>
      <c r="G44" s="142"/>
      <c r="H44" s="66">
        <f>'Degree Days (DD)'!C28</f>
        <v>15</v>
      </c>
      <c r="I44" s="82">
        <f>H44/'Degree Days (DD)'!C14</f>
        <v>3.75</v>
      </c>
      <c r="J44" s="31"/>
      <c r="K44" s="141" t="s">
        <v>101</v>
      </c>
      <c r="L44" s="327"/>
      <c r="M44" s="142"/>
      <c r="N44" s="336"/>
      <c r="O44" s="179" t="e">
        <f t="shared" si="5"/>
        <v>#DIV/0!</v>
      </c>
      <c r="P44" s="142"/>
      <c r="Q44" s="66">
        <f>'Degree Days (DD)'!C28</f>
        <v>15</v>
      </c>
      <c r="R44" s="82">
        <f>Q44/'Degree Days (DD)'!C14</f>
        <v>3.75</v>
      </c>
    </row>
    <row r="45" spans="1:18" ht="15.75">
      <c r="A45" s="31"/>
      <c r="B45" s="141" t="s">
        <v>102</v>
      </c>
      <c r="C45" s="327"/>
      <c r="D45" s="142"/>
      <c r="E45" s="336"/>
      <c r="F45" s="179" t="e">
        <f t="shared" si="4"/>
        <v>#DIV/0!</v>
      </c>
      <c r="G45" s="142"/>
      <c r="H45" s="66">
        <f>'Degree Days (DD)'!C29</f>
        <v>0</v>
      </c>
      <c r="I45" s="82"/>
      <c r="J45" s="31"/>
      <c r="K45" s="141" t="s">
        <v>102</v>
      </c>
      <c r="L45" s="327"/>
      <c r="M45" s="142"/>
      <c r="N45" s="336"/>
      <c r="O45" s="179" t="e">
        <f t="shared" si="5"/>
        <v>#DIV/0!</v>
      </c>
      <c r="P45" s="142"/>
      <c r="Q45" s="66">
        <f>'Degree Days (DD)'!C29</f>
        <v>0</v>
      </c>
      <c r="R45" s="82"/>
    </row>
    <row r="46" spans="1:18" ht="15.75">
      <c r="A46" s="31"/>
      <c r="B46" s="141" t="s">
        <v>157</v>
      </c>
      <c r="C46" s="327"/>
      <c r="D46" s="142"/>
      <c r="E46" s="336"/>
      <c r="F46" s="179" t="e">
        <f t="shared" si="4"/>
        <v>#DIV/0!</v>
      </c>
      <c r="G46" s="142"/>
      <c r="H46" s="66">
        <f>'Degree Days (DD)'!C30</f>
        <v>0</v>
      </c>
      <c r="I46" s="82"/>
      <c r="J46" s="31"/>
      <c r="K46" s="141" t="s">
        <v>157</v>
      </c>
      <c r="L46" s="327"/>
      <c r="M46" s="142"/>
      <c r="N46" s="336"/>
      <c r="O46" s="179" t="e">
        <f t="shared" si="5"/>
        <v>#DIV/0!</v>
      </c>
      <c r="P46" s="142"/>
      <c r="Q46" s="66">
        <f>'Degree Days (DD)'!C30</f>
        <v>0</v>
      </c>
      <c r="R46" s="82"/>
    </row>
    <row r="47" spans="1:18" ht="15.75">
      <c r="A47" s="31"/>
      <c r="B47" s="141" t="s">
        <v>158</v>
      </c>
      <c r="C47" s="327"/>
      <c r="D47" s="142"/>
      <c r="E47" s="336"/>
      <c r="F47" s="179" t="e">
        <f t="shared" si="4"/>
        <v>#DIV/0!</v>
      </c>
      <c r="G47" s="142"/>
      <c r="H47" s="66">
        <f>'Degree Days (DD)'!C31</f>
        <v>12</v>
      </c>
      <c r="I47" s="82"/>
      <c r="J47" s="31"/>
      <c r="K47" s="141" t="s">
        <v>158</v>
      </c>
      <c r="L47" s="327"/>
      <c r="M47" s="142"/>
      <c r="N47" s="336"/>
      <c r="O47" s="179" t="e">
        <f t="shared" si="5"/>
        <v>#DIV/0!</v>
      </c>
      <c r="P47" s="142"/>
      <c r="Q47" s="66">
        <f>'Degree Days (DD)'!C31</f>
        <v>12</v>
      </c>
      <c r="R47" s="82"/>
    </row>
    <row r="48" spans="1:18" ht="15.75">
      <c r="A48" s="31"/>
      <c r="B48" s="141" t="s">
        <v>179</v>
      </c>
      <c r="C48" s="327"/>
      <c r="D48" s="142"/>
      <c r="E48" s="336"/>
      <c r="F48" s="179" t="e">
        <f t="shared" si="4"/>
        <v>#DIV/0!</v>
      </c>
      <c r="G48" s="142"/>
      <c r="H48" s="66">
        <f>'Degree Days (DD)'!C32</f>
        <v>153</v>
      </c>
      <c r="I48" s="82">
        <f>H48/'Degree Days (DD)'!C18</f>
        <v>0.9107142857142857</v>
      </c>
      <c r="J48" s="31"/>
      <c r="K48" s="141" t="s">
        <v>179</v>
      </c>
      <c r="L48" s="327"/>
      <c r="M48" s="142"/>
      <c r="N48" s="336"/>
      <c r="O48" s="179" t="e">
        <f t="shared" si="5"/>
        <v>#DIV/0!</v>
      </c>
      <c r="P48" s="142"/>
      <c r="Q48" s="66">
        <f>'Degree Days (DD)'!C32</f>
        <v>153</v>
      </c>
      <c r="R48" s="82">
        <f>Q48/'Degree Days (DD)'!C18</f>
        <v>0.9107142857142857</v>
      </c>
    </row>
    <row r="49" spans="1:18" ht="15.75">
      <c r="A49" s="31"/>
      <c r="B49" s="141" t="s">
        <v>111</v>
      </c>
      <c r="C49" s="327"/>
      <c r="D49" s="142"/>
      <c r="E49" s="336"/>
      <c r="F49" s="179" t="e">
        <f t="shared" si="4"/>
        <v>#DIV/0!</v>
      </c>
      <c r="G49" s="142"/>
      <c r="H49" s="66">
        <f>'Degree Days (DD)'!C33</f>
        <v>315</v>
      </c>
      <c r="I49" s="82">
        <f>H49/'Degree Days (DD)'!C19</f>
        <v>0.7046979865771812</v>
      </c>
      <c r="J49" s="31"/>
      <c r="K49" s="141" t="s">
        <v>111</v>
      </c>
      <c r="L49" s="327"/>
      <c r="M49" s="142"/>
      <c r="N49" s="336"/>
      <c r="O49" s="179" t="e">
        <f t="shared" si="5"/>
        <v>#DIV/0!</v>
      </c>
      <c r="P49" s="142"/>
      <c r="Q49" s="66">
        <f>'Degree Days (DD)'!C33</f>
        <v>315</v>
      </c>
      <c r="R49" s="82">
        <f>Q49/'Degree Days (DD)'!C19</f>
        <v>0.7046979865771812</v>
      </c>
    </row>
    <row r="50" spans="1:18" ht="16.5" thickBot="1">
      <c r="A50" s="31"/>
      <c r="B50" s="145" t="s">
        <v>122</v>
      </c>
      <c r="C50" s="328"/>
      <c r="D50" s="83"/>
      <c r="E50" s="337"/>
      <c r="F50" s="181" t="e">
        <f t="shared" si="4"/>
        <v>#DIV/0!</v>
      </c>
      <c r="G50" s="83"/>
      <c r="H50" s="70">
        <f>'Degree Days (DD)'!C34</f>
        <v>622</v>
      </c>
      <c r="I50" s="83">
        <f>H50/'Degree Days (DD)'!C20</f>
        <v>0.7422434367541766</v>
      </c>
      <c r="J50" s="31"/>
      <c r="K50" s="145" t="s">
        <v>122</v>
      </c>
      <c r="L50" s="328"/>
      <c r="M50" s="83"/>
      <c r="N50" s="337"/>
      <c r="O50" s="181" t="e">
        <f t="shared" si="5"/>
        <v>#DIV/0!</v>
      </c>
      <c r="P50" s="83"/>
      <c r="Q50" s="66">
        <f>'Degree Days (DD)'!C34</f>
        <v>622</v>
      </c>
      <c r="R50" s="83">
        <f>Q50/'Degree Days (DD)'!C20</f>
        <v>0.7422434367541766</v>
      </c>
    </row>
    <row r="51" spans="1:18" s="271" customFormat="1" ht="16.5" thickTop="1">
      <c r="A51" s="260"/>
      <c r="B51" s="261"/>
      <c r="C51" s="268">
        <f>SUM(C39:C50)</f>
        <v>0</v>
      </c>
      <c r="D51" s="267"/>
      <c r="E51" s="347">
        <f>SUM(E39:E50)</f>
        <v>0</v>
      </c>
      <c r="F51" s="348" t="e">
        <f t="shared" si="4"/>
        <v>#DIV/0!</v>
      </c>
      <c r="G51" s="267"/>
      <c r="H51" s="304">
        <f>'Degree Days (DD)'!C35</f>
        <v>4008</v>
      </c>
      <c r="I51" s="82">
        <f>H51/'Degree Days (DD)'!C21</f>
        <v>1.024016351558508</v>
      </c>
      <c r="J51" s="260"/>
      <c r="K51" s="261"/>
      <c r="L51" s="268">
        <f>SUM(L39:L50)</f>
        <v>0</v>
      </c>
      <c r="M51" s="267"/>
      <c r="N51" s="347">
        <f>SUM(N39:N50)</f>
        <v>0</v>
      </c>
      <c r="O51" s="348" t="e">
        <f t="shared" si="5"/>
        <v>#DIV/0!</v>
      </c>
      <c r="P51" s="267"/>
      <c r="Q51" s="266">
        <f>'Degree Days (DD)'!C35</f>
        <v>4008</v>
      </c>
      <c r="R51" s="82">
        <f>Q51/'Degree Days (DD)'!C21</f>
        <v>1.024016351558508</v>
      </c>
    </row>
    <row r="52" spans="2:18" ht="15" customHeight="1">
      <c r="B52" s="148"/>
      <c r="C52" s="330"/>
      <c r="D52" s="159"/>
      <c r="E52" s="338"/>
      <c r="G52" s="27"/>
      <c r="H52" s="161"/>
      <c r="I52" s="161"/>
      <c r="K52" s="148"/>
      <c r="L52" s="330"/>
      <c r="M52" s="159"/>
      <c r="N52" s="338"/>
      <c r="P52" s="27"/>
      <c r="Q52" s="66"/>
      <c r="R52" s="161"/>
    </row>
    <row r="53" spans="2:18" ht="15" customHeight="1">
      <c r="B53" s="148"/>
      <c r="C53" s="330"/>
      <c r="D53" s="159"/>
      <c r="E53" s="338"/>
      <c r="G53" s="27"/>
      <c r="H53" s="142"/>
      <c r="I53" s="142"/>
      <c r="K53" s="148"/>
      <c r="L53" s="330"/>
      <c r="M53" s="159"/>
      <c r="N53" s="338"/>
      <c r="P53" s="27"/>
      <c r="Q53" s="66"/>
      <c r="R53" s="142"/>
    </row>
    <row r="54" spans="1:18" ht="15.75">
      <c r="A54" s="41">
        <f>1+A39</f>
        <v>2012</v>
      </c>
      <c r="B54" s="141" t="s">
        <v>60</v>
      </c>
      <c r="C54" s="327"/>
      <c r="D54" s="142" t="e">
        <f>C54/C39</f>
        <v>#DIV/0!</v>
      </c>
      <c r="E54" s="336"/>
      <c r="F54" s="179" t="e">
        <f>C54/E54</f>
        <v>#DIV/0!</v>
      </c>
      <c r="G54" s="142" t="e">
        <f>E54/E39</f>
        <v>#DIV/0!</v>
      </c>
      <c r="H54" s="66">
        <f>'Degree Days (DD)'!C38</f>
        <v>810</v>
      </c>
      <c r="I54" s="82">
        <f>H54/H39</f>
        <v>0.811623246492986</v>
      </c>
      <c r="J54" s="41">
        <f>A54</f>
        <v>2012</v>
      </c>
      <c r="K54" s="141" t="s">
        <v>60</v>
      </c>
      <c r="L54" s="327"/>
      <c r="M54" s="142" t="e">
        <f>L54/L39</f>
        <v>#DIV/0!</v>
      </c>
      <c r="N54" s="336"/>
      <c r="O54" s="179" t="e">
        <f>L54/N54</f>
        <v>#DIV/0!</v>
      </c>
      <c r="P54" s="142" t="e">
        <f>N54/N39</f>
        <v>#DIV/0!</v>
      </c>
      <c r="Q54" s="66">
        <f>'Degree Days (DD)'!C38</f>
        <v>810</v>
      </c>
      <c r="R54" s="82">
        <f>Q54/Q39</f>
        <v>0.811623246492986</v>
      </c>
    </row>
    <row r="55" spans="1:18" ht="15.75">
      <c r="A55" s="144"/>
      <c r="B55" s="141" t="s">
        <v>103</v>
      </c>
      <c r="C55" s="327"/>
      <c r="D55" s="142" t="e">
        <f aca="true" t="shared" si="6" ref="D55:D66">C55/C40</f>
        <v>#DIV/0!</v>
      </c>
      <c r="E55" s="336"/>
      <c r="F55" s="179" t="e">
        <f aca="true" t="shared" si="7" ref="F55:F66">C55/E55</f>
        <v>#DIV/0!</v>
      </c>
      <c r="G55" s="142" t="e">
        <f aca="true" t="shared" si="8" ref="G55:G66">E55/E40</f>
        <v>#DIV/0!</v>
      </c>
      <c r="H55" s="66">
        <f>'Degree Days (DD)'!C39</f>
        <v>659</v>
      </c>
      <c r="I55" s="82">
        <f aca="true" t="shared" si="9" ref="I55:I66">H55/H40</f>
        <v>0.8046398046398047</v>
      </c>
      <c r="J55" s="144"/>
      <c r="K55" s="141" t="s">
        <v>103</v>
      </c>
      <c r="L55" s="327"/>
      <c r="M55" s="142" t="e">
        <f aca="true" t="shared" si="10" ref="M55:M66">L55/L40</f>
        <v>#DIV/0!</v>
      </c>
      <c r="N55" s="336"/>
      <c r="O55" s="179" t="e">
        <f aca="true" t="shared" si="11" ref="O55:O66">L55/N55</f>
        <v>#DIV/0!</v>
      </c>
      <c r="P55" s="142" t="e">
        <f aca="true" t="shared" si="12" ref="P55:P66">N55/N40</f>
        <v>#DIV/0!</v>
      </c>
      <c r="Q55" s="66">
        <f>'Degree Days (DD)'!C39</f>
        <v>659</v>
      </c>
      <c r="R55" s="82">
        <f>Q55/Q40</f>
        <v>0.8046398046398047</v>
      </c>
    </row>
    <row r="56" spans="1:18" ht="15.75">
      <c r="A56" s="31"/>
      <c r="B56" s="141" t="s">
        <v>98</v>
      </c>
      <c r="C56" s="327"/>
      <c r="D56" s="142" t="e">
        <f t="shared" si="6"/>
        <v>#DIV/0!</v>
      </c>
      <c r="E56" s="336"/>
      <c r="F56" s="179" t="e">
        <f t="shared" si="7"/>
        <v>#DIV/0!</v>
      </c>
      <c r="G56" s="142" t="e">
        <f t="shared" si="8"/>
        <v>#DIV/0!</v>
      </c>
      <c r="H56" s="66">
        <f>'Degree Days (DD)'!C40</f>
        <v>455</v>
      </c>
      <c r="I56" s="82">
        <f t="shared" si="9"/>
        <v>0.7043343653250774</v>
      </c>
      <c r="J56" s="31"/>
      <c r="K56" s="141" t="s">
        <v>98</v>
      </c>
      <c r="L56" s="327"/>
      <c r="M56" s="142" t="e">
        <f t="shared" si="10"/>
        <v>#DIV/0!</v>
      </c>
      <c r="N56" s="336"/>
      <c r="O56" s="179" t="e">
        <f t="shared" si="11"/>
        <v>#DIV/0!</v>
      </c>
      <c r="P56" s="142" t="e">
        <f t="shared" si="12"/>
        <v>#DIV/0!</v>
      </c>
      <c r="Q56" s="66">
        <f>'Degree Days (DD)'!C40</f>
        <v>455</v>
      </c>
      <c r="R56" s="82">
        <f>Q56/Q41</f>
        <v>0.7043343653250774</v>
      </c>
    </row>
    <row r="57" spans="1:18" ht="15.75">
      <c r="A57" s="31"/>
      <c r="B57" s="141" t="s">
        <v>99</v>
      </c>
      <c r="C57" s="327"/>
      <c r="D57" s="142" t="e">
        <f t="shared" si="6"/>
        <v>#DIV/0!</v>
      </c>
      <c r="E57" s="336"/>
      <c r="F57" s="179" t="e">
        <f t="shared" si="7"/>
        <v>#DIV/0!</v>
      </c>
      <c r="G57" s="142" t="e">
        <f t="shared" si="8"/>
        <v>#DIV/0!</v>
      </c>
      <c r="H57" s="66">
        <f>'Degree Days (DD)'!C41</f>
        <v>254</v>
      </c>
      <c r="I57" s="82">
        <f t="shared" si="9"/>
        <v>0.8141025641025641</v>
      </c>
      <c r="J57" s="31"/>
      <c r="K57" s="141" t="s">
        <v>99</v>
      </c>
      <c r="L57" s="327"/>
      <c r="M57" s="142" t="e">
        <f t="shared" si="10"/>
        <v>#DIV/0!</v>
      </c>
      <c r="N57" s="336"/>
      <c r="O57" s="179" t="e">
        <f t="shared" si="11"/>
        <v>#DIV/0!</v>
      </c>
      <c r="P57" s="142" t="e">
        <f t="shared" si="12"/>
        <v>#DIV/0!</v>
      </c>
      <c r="Q57" s="66">
        <f>'Degree Days (DD)'!C41</f>
        <v>254</v>
      </c>
      <c r="R57" s="82">
        <f>Q57/Q42</f>
        <v>0.8141025641025641</v>
      </c>
    </row>
    <row r="58" spans="1:18" ht="15.75">
      <c r="A58" s="31"/>
      <c r="B58" s="141" t="s">
        <v>100</v>
      </c>
      <c r="C58" s="327"/>
      <c r="D58" s="142" t="e">
        <f t="shared" si="6"/>
        <v>#DIV/0!</v>
      </c>
      <c r="E58" s="336"/>
      <c r="F58" s="179" t="e">
        <f t="shared" si="7"/>
        <v>#DIV/0!</v>
      </c>
      <c r="G58" s="142" t="e">
        <f t="shared" si="8"/>
        <v>#DIV/0!</v>
      </c>
      <c r="H58" s="66">
        <f>'Degree Days (DD)'!C42</f>
        <v>83</v>
      </c>
      <c r="I58" s="82">
        <f t="shared" si="9"/>
        <v>0.7155172413793104</v>
      </c>
      <c r="J58" s="31"/>
      <c r="K58" s="141" t="s">
        <v>100</v>
      </c>
      <c r="L58" s="327"/>
      <c r="M58" s="142" t="e">
        <f t="shared" si="10"/>
        <v>#DIV/0!</v>
      </c>
      <c r="N58" s="336"/>
      <c r="O58" s="179" t="e">
        <f t="shared" si="11"/>
        <v>#DIV/0!</v>
      </c>
      <c r="P58" s="142" t="e">
        <f t="shared" si="12"/>
        <v>#DIV/0!</v>
      </c>
      <c r="Q58" s="66">
        <f>'Degree Days (DD)'!C42</f>
        <v>83</v>
      </c>
      <c r="R58" s="82">
        <f>Q58/Q43</f>
        <v>0.7155172413793104</v>
      </c>
    </row>
    <row r="59" spans="1:18" ht="15.75">
      <c r="A59" s="31"/>
      <c r="B59" s="141" t="s">
        <v>101</v>
      </c>
      <c r="C59" s="327"/>
      <c r="D59" s="142" t="e">
        <f t="shared" si="6"/>
        <v>#DIV/0!</v>
      </c>
      <c r="E59" s="336"/>
      <c r="F59" s="179" t="e">
        <f t="shared" si="7"/>
        <v>#DIV/0!</v>
      </c>
      <c r="G59" s="142" t="e">
        <f t="shared" si="8"/>
        <v>#DIV/0!</v>
      </c>
      <c r="H59" s="66">
        <f>'Degree Days (DD)'!C43</f>
        <v>20</v>
      </c>
      <c r="I59" s="82"/>
      <c r="J59" s="31"/>
      <c r="K59" s="141" t="s">
        <v>101</v>
      </c>
      <c r="L59" s="327"/>
      <c r="M59" s="142" t="e">
        <f t="shared" si="10"/>
        <v>#DIV/0!</v>
      </c>
      <c r="N59" s="336"/>
      <c r="O59" s="179" t="e">
        <f t="shared" si="11"/>
        <v>#DIV/0!</v>
      </c>
      <c r="P59" s="142" t="e">
        <f t="shared" si="12"/>
        <v>#DIV/0!</v>
      </c>
      <c r="Q59" s="66">
        <f>'Degree Days (DD)'!C43</f>
        <v>20</v>
      </c>
      <c r="R59" s="82"/>
    </row>
    <row r="60" spans="1:18" ht="15.75">
      <c r="A60" s="31"/>
      <c r="B60" s="141" t="s">
        <v>102</v>
      </c>
      <c r="C60" s="327"/>
      <c r="D60" s="142" t="e">
        <f t="shared" si="6"/>
        <v>#DIV/0!</v>
      </c>
      <c r="E60" s="336"/>
      <c r="F60" s="179" t="e">
        <f t="shared" si="7"/>
        <v>#DIV/0!</v>
      </c>
      <c r="G60" s="142" t="e">
        <f t="shared" si="8"/>
        <v>#DIV/0!</v>
      </c>
      <c r="H60" s="66">
        <f>'Degree Days (DD)'!C44</f>
        <v>0</v>
      </c>
      <c r="I60" s="82"/>
      <c r="J60" s="31"/>
      <c r="K60" s="141" t="s">
        <v>102</v>
      </c>
      <c r="L60" s="327"/>
      <c r="M60" s="142" t="e">
        <f t="shared" si="10"/>
        <v>#DIV/0!</v>
      </c>
      <c r="N60" s="336"/>
      <c r="O60" s="179" t="e">
        <f t="shared" si="11"/>
        <v>#DIV/0!</v>
      </c>
      <c r="P60" s="142" t="e">
        <f t="shared" si="12"/>
        <v>#DIV/0!</v>
      </c>
      <c r="Q60" s="66">
        <f>'Degree Days (DD)'!C44</f>
        <v>0</v>
      </c>
      <c r="R60" s="82"/>
    </row>
    <row r="61" spans="1:18" ht="15.75">
      <c r="A61" s="31"/>
      <c r="B61" s="141" t="s">
        <v>157</v>
      </c>
      <c r="C61" s="327"/>
      <c r="D61" s="142" t="e">
        <f t="shared" si="6"/>
        <v>#DIV/0!</v>
      </c>
      <c r="E61" s="336"/>
      <c r="F61" s="179" t="e">
        <f t="shared" si="7"/>
        <v>#DIV/0!</v>
      </c>
      <c r="G61" s="142" t="e">
        <f t="shared" si="8"/>
        <v>#DIV/0!</v>
      </c>
      <c r="H61" s="66">
        <f>'Degree Days (DD)'!C45</f>
        <v>0</v>
      </c>
      <c r="I61" s="82"/>
      <c r="J61" s="31"/>
      <c r="K61" s="141" t="s">
        <v>157</v>
      </c>
      <c r="L61" s="327"/>
      <c r="M61" s="142" t="e">
        <f t="shared" si="10"/>
        <v>#DIV/0!</v>
      </c>
      <c r="N61" s="336"/>
      <c r="O61" s="179" t="e">
        <f t="shared" si="11"/>
        <v>#DIV/0!</v>
      </c>
      <c r="P61" s="142" t="e">
        <f t="shared" si="12"/>
        <v>#DIV/0!</v>
      </c>
      <c r="Q61" s="66">
        <f>'Degree Days (DD)'!C45</f>
        <v>0</v>
      </c>
      <c r="R61" s="82"/>
    </row>
    <row r="62" spans="1:18" ht="15.75">
      <c r="A62" s="31"/>
      <c r="B62" s="141" t="s">
        <v>158</v>
      </c>
      <c r="C62" s="327"/>
      <c r="D62" s="142" t="e">
        <f t="shared" si="6"/>
        <v>#DIV/0!</v>
      </c>
      <c r="E62" s="336"/>
      <c r="F62" s="179" t="e">
        <f t="shared" si="7"/>
        <v>#DIV/0!</v>
      </c>
      <c r="G62" s="142" t="e">
        <f t="shared" si="8"/>
        <v>#DIV/0!</v>
      </c>
      <c r="H62" s="66">
        <f>'Degree Days (DD)'!C46</f>
        <v>19</v>
      </c>
      <c r="I62" s="82"/>
      <c r="J62" s="31"/>
      <c r="K62" s="141" t="s">
        <v>158</v>
      </c>
      <c r="L62" s="327"/>
      <c r="M62" s="142" t="e">
        <f t="shared" si="10"/>
        <v>#DIV/0!</v>
      </c>
      <c r="N62" s="336"/>
      <c r="O62" s="179" t="e">
        <f t="shared" si="11"/>
        <v>#DIV/0!</v>
      </c>
      <c r="P62" s="142" t="e">
        <f t="shared" si="12"/>
        <v>#DIV/0!</v>
      </c>
      <c r="Q62" s="66">
        <f>'Degree Days (DD)'!C46</f>
        <v>19</v>
      </c>
      <c r="R62" s="82"/>
    </row>
    <row r="63" spans="1:18" ht="15.75">
      <c r="A63" s="31"/>
      <c r="B63" s="141" t="s">
        <v>179</v>
      </c>
      <c r="C63" s="327"/>
      <c r="D63" s="142" t="e">
        <f t="shared" si="6"/>
        <v>#DIV/0!</v>
      </c>
      <c r="E63" s="336"/>
      <c r="F63" s="179" t="e">
        <f t="shared" si="7"/>
        <v>#DIV/0!</v>
      </c>
      <c r="G63" s="142" t="e">
        <f t="shared" si="8"/>
        <v>#DIV/0!</v>
      </c>
      <c r="H63" s="66">
        <f>'Degree Days (DD)'!C47</f>
        <v>137</v>
      </c>
      <c r="I63" s="82">
        <f t="shared" si="9"/>
        <v>0.8954248366013072</v>
      </c>
      <c r="J63" s="31"/>
      <c r="K63" s="141" t="s">
        <v>179</v>
      </c>
      <c r="L63" s="327"/>
      <c r="M63" s="142" t="e">
        <f t="shared" si="10"/>
        <v>#DIV/0!</v>
      </c>
      <c r="N63" s="336"/>
      <c r="O63" s="179" t="e">
        <f t="shared" si="11"/>
        <v>#DIV/0!</v>
      </c>
      <c r="P63" s="142" t="e">
        <f t="shared" si="12"/>
        <v>#DIV/0!</v>
      </c>
      <c r="Q63" s="66">
        <f>'Degree Days (DD)'!C47</f>
        <v>137</v>
      </c>
      <c r="R63" s="82">
        <f>Q63/Q48</f>
        <v>0.8954248366013072</v>
      </c>
    </row>
    <row r="64" spans="1:18" ht="15.75">
      <c r="A64" s="31"/>
      <c r="B64" s="141" t="s">
        <v>111</v>
      </c>
      <c r="C64" s="327"/>
      <c r="D64" s="142" t="e">
        <f t="shared" si="6"/>
        <v>#DIV/0!</v>
      </c>
      <c r="E64" s="336"/>
      <c r="F64" s="179" t="e">
        <f t="shared" si="7"/>
        <v>#DIV/0!</v>
      </c>
      <c r="G64" s="142" t="e">
        <f t="shared" si="8"/>
        <v>#DIV/0!</v>
      </c>
      <c r="H64" s="66">
        <f>'Degree Days (DD)'!C48</f>
        <v>527</v>
      </c>
      <c r="I64" s="82">
        <f t="shared" si="9"/>
        <v>1.673015873015873</v>
      </c>
      <c r="J64" s="31"/>
      <c r="K64" s="141" t="s">
        <v>111</v>
      </c>
      <c r="L64" s="327"/>
      <c r="M64" s="142" t="e">
        <f t="shared" si="10"/>
        <v>#DIV/0!</v>
      </c>
      <c r="N64" s="336"/>
      <c r="O64" s="179" t="e">
        <f t="shared" si="11"/>
        <v>#DIV/0!</v>
      </c>
      <c r="P64" s="142" t="e">
        <f t="shared" si="12"/>
        <v>#DIV/0!</v>
      </c>
      <c r="Q64" s="66">
        <f>'Degree Days (DD)'!C48</f>
        <v>527</v>
      </c>
      <c r="R64" s="82">
        <f>Q64/Q49</f>
        <v>1.673015873015873</v>
      </c>
    </row>
    <row r="65" spans="1:18" ht="16.5" thickBot="1">
      <c r="A65" s="31"/>
      <c r="B65" s="145" t="s">
        <v>122</v>
      </c>
      <c r="C65" s="328"/>
      <c r="D65" s="83" t="e">
        <f t="shared" si="6"/>
        <v>#DIV/0!</v>
      </c>
      <c r="E65" s="337"/>
      <c r="F65" s="181" t="e">
        <f t="shared" si="7"/>
        <v>#DIV/0!</v>
      </c>
      <c r="G65" s="83" t="e">
        <f t="shared" si="8"/>
        <v>#DIV/0!</v>
      </c>
      <c r="H65" s="70">
        <f>'Degree Days (DD)'!C49</f>
        <v>662</v>
      </c>
      <c r="I65" s="83">
        <f t="shared" si="9"/>
        <v>1.0643086816720257</v>
      </c>
      <c r="J65" s="31"/>
      <c r="K65" s="145" t="s">
        <v>122</v>
      </c>
      <c r="L65" s="328"/>
      <c r="M65" s="83" t="e">
        <f t="shared" si="10"/>
        <v>#DIV/0!</v>
      </c>
      <c r="N65" s="337"/>
      <c r="O65" s="181" t="e">
        <f t="shared" si="11"/>
        <v>#DIV/0!</v>
      </c>
      <c r="P65" s="83" t="e">
        <f t="shared" si="12"/>
        <v>#DIV/0!</v>
      </c>
      <c r="Q65" s="66">
        <f>'Degree Days (DD)'!C49</f>
        <v>662</v>
      </c>
      <c r="R65" s="83">
        <f>Q65/Q50</f>
        <v>1.0643086816720257</v>
      </c>
    </row>
    <row r="66" spans="1:18" s="271" customFormat="1" ht="16.5" thickTop="1">
      <c r="A66" s="260"/>
      <c r="B66" s="261"/>
      <c r="C66" s="268">
        <f>SUM(C54:C65)</f>
        <v>0</v>
      </c>
      <c r="D66" s="267" t="e">
        <f t="shared" si="6"/>
        <v>#DIV/0!</v>
      </c>
      <c r="E66" s="347">
        <f>SUM(E54:E65)</f>
        <v>0</v>
      </c>
      <c r="F66" s="348" t="e">
        <f t="shared" si="7"/>
        <v>#DIV/0!</v>
      </c>
      <c r="G66" s="267" t="e">
        <f t="shared" si="8"/>
        <v>#DIV/0!</v>
      </c>
      <c r="H66" s="304">
        <f>'Degree Days (DD)'!C50</f>
        <v>3626</v>
      </c>
      <c r="I66" s="305">
        <f t="shared" si="9"/>
        <v>0.904690618762475</v>
      </c>
      <c r="J66" s="260"/>
      <c r="K66" s="261"/>
      <c r="L66" s="268">
        <f>SUM(L54:L65)</f>
        <v>0</v>
      </c>
      <c r="M66" s="267" t="e">
        <f t="shared" si="10"/>
        <v>#DIV/0!</v>
      </c>
      <c r="N66" s="347">
        <f>SUM(N54:N65)</f>
        <v>0</v>
      </c>
      <c r="O66" s="348" t="e">
        <f t="shared" si="11"/>
        <v>#DIV/0!</v>
      </c>
      <c r="P66" s="267" t="e">
        <f t="shared" si="12"/>
        <v>#DIV/0!</v>
      </c>
      <c r="Q66" s="266">
        <f>'Degree Days (DD)'!C50</f>
        <v>3626</v>
      </c>
      <c r="R66" s="305">
        <f>Q66/Q51</f>
        <v>0.904690618762475</v>
      </c>
    </row>
    <row r="67" spans="2:18" ht="15" customHeight="1">
      <c r="B67" s="148"/>
      <c r="C67" s="330"/>
      <c r="D67" s="159"/>
      <c r="E67" s="338"/>
      <c r="G67" s="27"/>
      <c r="H67" s="161"/>
      <c r="I67" s="161"/>
      <c r="K67" s="148"/>
      <c r="L67" s="330"/>
      <c r="M67" s="159"/>
      <c r="N67" s="338"/>
      <c r="P67" s="27"/>
      <c r="Q67" s="66"/>
      <c r="R67" s="161"/>
    </row>
    <row r="68" ht="15.75">
      <c r="Q68" s="66"/>
    </row>
    <row r="69" spans="1:18" ht="15.75">
      <c r="A69" s="41">
        <f>1+A54</f>
        <v>2013</v>
      </c>
      <c r="B69" s="141" t="s">
        <v>60</v>
      </c>
      <c r="C69" s="327"/>
      <c r="D69" s="142" t="e">
        <f>C69/C54</f>
        <v>#DIV/0!</v>
      </c>
      <c r="E69" s="289"/>
      <c r="F69" s="179" t="e">
        <f>C69/E69</f>
        <v>#DIV/0!</v>
      </c>
      <c r="G69" s="142" t="e">
        <f>E69/E54</f>
        <v>#DIV/0!</v>
      </c>
      <c r="H69" s="66">
        <f>'Degree Days (DD)'!C53</f>
        <v>875</v>
      </c>
      <c r="I69" s="82">
        <f>H69/H54</f>
        <v>1.0802469135802468</v>
      </c>
      <c r="J69" s="41">
        <f>A69</f>
        <v>2013</v>
      </c>
      <c r="K69" s="141" t="s">
        <v>60</v>
      </c>
      <c r="L69" s="327"/>
      <c r="M69" s="142" t="e">
        <f>L69/L54</f>
        <v>#DIV/0!</v>
      </c>
      <c r="N69" s="289"/>
      <c r="O69" s="179" t="e">
        <f>L69/N69</f>
        <v>#DIV/0!</v>
      </c>
      <c r="P69" s="142" t="e">
        <f>N69/N54</f>
        <v>#DIV/0!</v>
      </c>
      <c r="Q69" s="66">
        <f>'Degree Days (DD)'!C53</f>
        <v>875</v>
      </c>
      <c r="R69" s="82">
        <f>Q69/Q54</f>
        <v>1.0802469135802468</v>
      </c>
    </row>
    <row r="70" spans="1:18" ht="15.75">
      <c r="A70" s="144"/>
      <c r="B70" s="141" t="s">
        <v>103</v>
      </c>
      <c r="C70" s="327"/>
      <c r="D70" s="142" t="e">
        <f aca="true" t="shared" si="13" ref="D70:D81">C70/C55</f>
        <v>#DIV/0!</v>
      </c>
      <c r="E70" s="289"/>
      <c r="F70" s="179" t="e">
        <f aca="true" t="shared" si="14" ref="F70:F81">C70/E70</f>
        <v>#DIV/0!</v>
      </c>
      <c r="G70" s="142" t="e">
        <f aca="true" t="shared" si="15" ref="G70:G81">E70/E55</f>
        <v>#DIV/0!</v>
      </c>
      <c r="H70" s="66">
        <f>'Degree Days (DD)'!C54</f>
        <v>802</v>
      </c>
      <c r="I70" s="82">
        <f>H70/H55</f>
        <v>1.2169954476479514</v>
      </c>
      <c r="J70" s="144"/>
      <c r="K70" s="141" t="s">
        <v>103</v>
      </c>
      <c r="L70" s="327"/>
      <c r="M70" s="142" t="e">
        <f aca="true" t="shared" si="16" ref="M70:M81">L70/L55</f>
        <v>#DIV/0!</v>
      </c>
      <c r="N70" s="289"/>
      <c r="O70" s="179" t="e">
        <f aca="true" t="shared" si="17" ref="O70:O81">L70/N70</f>
        <v>#DIV/0!</v>
      </c>
      <c r="P70" s="142" t="e">
        <f aca="true" t="shared" si="18" ref="P70:P81">N70/N55</f>
        <v>#DIV/0!</v>
      </c>
      <c r="Q70" s="66">
        <f>'Degree Days (DD)'!C54</f>
        <v>802</v>
      </c>
      <c r="R70" s="82">
        <f>Q70/Q55</f>
        <v>1.2169954476479514</v>
      </c>
    </row>
    <row r="71" spans="1:18" ht="15.75">
      <c r="A71" s="31"/>
      <c r="B71" s="141" t="s">
        <v>98</v>
      </c>
      <c r="C71" s="327"/>
      <c r="D71" s="142" t="e">
        <f t="shared" si="13"/>
        <v>#DIV/0!</v>
      </c>
      <c r="E71" s="289"/>
      <c r="F71" s="179" t="e">
        <f t="shared" si="14"/>
        <v>#DIV/0!</v>
      </c>
      <c r="G71" s="142" t="e">
        <f t="shared" si="15"/>
        <v>#DIV/0!</v>
      </c>
      <c r="H71" s="66">
        <f>'Degree Days (DD)'!C55</f>
        <v>684</v>
      </c>
      <c r="I71" s="82">
        <f>H71/H56</f>
        <v>1.5032967032967033</v>
      </c>
      <c r="J71" s="31"/>
      <c r="K71" s="141" t="s">
        <v>98</v>
      </c>
      <c r="L71" s="327"/>
      <c r="M71" s="142" t="e">
        <f t="shared" si="16"/>
        <v>#DIV/0!</v>
      </c>
      <c r="N71" s="289"/>
      <c r="O71" s="179" t="e">
        <f t="shared" si="17"/>
        <v>#DIV/0!</v>
      </c>
      <c r="P71" s="142" t="e">
        <f t="shared" si="18"/>
        <v>#DIV/0!</v>
      </c>
      <c r="Q71" s="66">
        <f>'Degree Days (DD)'!C55</f>
        <v>684</v>
      </c>
      <c r="R71" s="82">
        <f>Q71/Q56</f>
        <v>1.5032967032967033</v>
      </c>
    </row>
    <row r="72" spans="1:18" ht="15.75">
      <c r="A72" s="31"/>
      <c r="B72" s="141" t="s">
        <v>99</v>
      </c>
      <c r="C72" s="327"/>
      <c r="D72" s="142" t="e">
        <f t="shared" si="13"/>
        <v>#DIV/0!</v>
      </c>
      <c r="E72" s="289"/>
      <c r="F72" s="179" t="e">
        <f t="shared" si="14"/>
        <v>#DIV/0!</v>
      </c>
      <c r="G72" s="142" t="e">
        <f t="shared" si="15"/>
        <v>#DIV/0!</v>
      </c>
      <c r="H72" s="66">
        <f>'Degree Days (DD)'!C56</f>
        <v>333</v>
      </c>
      <c r="I72" s="82">
        <f>H72/H57</f>
        <v>1.311023622047244</v>
      </c>
      <c r="J72" s="31"/>
      <c r="K72" s="141" t="s">
        <v>99</v>
      </c>
      <c r="L72" s="327"/>
      <c r="M72" s="142" t="e">
        <f t="shared" si="16"/>
        <v>#DIV/0!</v>
      </c>
      <c r="N72" s="289"/>
      <c r="O72" s="179" t="e">
        <f t="shared" si="17"/>
        <v>#DIV/0!</v>
      </c>
      <c r="P72" s="142" t="e">
        <f t="shared" si="18"/>
        <v>#DIV/0!</v>
      </c>
      <c r="Q72" s="66">
        <f>'Degree Days (DD)'!C56</f>
        <v>333</v>
      </c>
      <c r="R72" s="82">
        <f>Q72/Q57</f>
        <v>1.311023622047244</v>
      </c>
    </row>
    <row r="73" spans="1:18" ht="15.75">
      <c r="A73" s="31"/>
      <c r="B73" s="141" t="s">
        <v>100</v>
      </c>
      <c r="C73" s="327"/>
      <c r="D73" s="142" t="e">
        <f t="shared" si="13"/>
        <v>#DIV/0!</v>
      </c>
      <c r="E73" s="289"/>
      <c r="F73" s="179" t="e">
        <f t="shared" si="14"/>
        <v>#DIV/0!</v>
      </c>
      <c r="G73" s="142" t="e">
        <f t="shared" si="15"/>
        <v>#DIV/0!</v>
      </c>
      <c r="H73" s="66">
        <f>'Degree Days (DD)'!C57</f>
        <v>108</v>
      </c>
      <c r="I73" s="82">
        <f>H73/H58</f>
        <v>1.3012048192771084</v>
      </c>
      <c r="J73" s="31"/>
      <c r="K73" s="141" t="s">
        <v>100</v>
      </c>
      <c r="L73" s="327"/>
      <c r="M73" s="142" t="e">
        <f t="shared" si="16"/>
        <v>#DIV/0!</v>
      </c>
      <c r="N73" s="289"/>
      <c r="O73" s="179" t="e">
        <f t="shared" si="17"/>
        <v>#DIV/0!</v>
      </c>
      <c r="P73" s="142" t="e">
        <f t="shared" si="18"/>
        <v>#DIV/0!</v>
      </c>
      <c r="Q73" s="66">
        <f>'Degree Days (DD)'!C57</f>
        <v>108</v>
      </c>
      <c r="R73" s="82">
        <f>Q73/Q58</f>
        <v>1.3012048192771084</v>
      </c>
    </row>
    <row r="74" spans="1:18" ht="15.75">
      <c r="A74" s="31"/>
      <c r="B74" s="141" t="s">
        <v>101</v>
      </c>
      <c r="C74" s="327"/>
      <c r="D74" s="142" t="e">
        <f t="shared" si="13"/>
        <v>#DIV/0!</v>
      </c>
      <c r="E74" s="289"/>
      <c r="F74" s="179" t="e">
        <f t="shared" si="14"/>
        <v>#DIV/0!</v>
      </c>
      <c r="G74" s="142" t="e">
        <f t="shared" si="15"/>
        <v>#DIV/0!</v>
      </c>
      <c r="H74" s="66">
        <f>'Degree Days (DD)'!C58</f>
        <v>3</v>
      </c>
      <c r="I74" s="82"/>
      <c r="J74" s="31"/>
      <c r="K74" s="141" t="s">
        <v>101</v>
      </c>
      <c r="L74" s="327"/>
      <c r="M74" s="142" t="e">
        <f t="shared" si="16"/>
        <v>#DIV/0!</v>
      </c>
      <c r="N74" s="289"/>
      <c r="O74" s="179" t="e">
        <f t="shared" si="17"/>
        <v>#DIV/0!</v>
      </c>
      <c r="P74" s="142" t="e">
        <f t="shared" si="18"/>
        <v>#DIV/0!</v>
      </c>
      <c r="Q74" s="66">
        <f>'Degree Days (DD)'!C58</f>
        <v>3</v>
      </c>
      <c r="R74" s="82"/>
    </row>
    <row r="75" spans="1:18" ht="15.75">
      <c r="A75" s="31"/>
      <c r="B75" s="141" t="s">
        <v>102</v>
      </c>
      <c r="C75" s="327"/>
      <c r="D75" s="142" t="e">
        <f t="shared" si="13"/>
        <v>#DIV/0!</v>
      </c>
      <c r="E75" s="289"/>
      <c r="F75" s="179" t="e">
        <f t="shared" si="14"/>
        <v>#DIV/0!</v>
      </c>
      <c r="G75" s="142" t="e">
        <f t="shared" si="15"/>
        <v>#DIV/0!</v>
      </c>
      <c r="H75" s="66">
        <f>'Degree Days (DD)'!C59</f>
        <v>0</v>
      </c>
      <c r="I75" s="82"/>
      <c r="J75" s="31"/>
      <c r="K75" s="141" t="s">
        <v>102</v>
      </c>
      <c r="L75" s="327"/>
      <c r="M75" s="142" t="e">
        <f t="shared" si="16"/>
        <v>#DIV/0!</v>
      </c>
      <c r="N75" s="289"/>
      <c r="O75" s="179" t="e">
        <f t="shared" si="17"/>
        <v>#DIV/0!</v>
      </c>
      <c r="P75" s="142" t="e">
        <f t="shared" si="18"/>
        <v>#DIV/0!</v>
      </c>
      <c r="Q75" s="66">
        <f>'Degree Days (DD)'!C59</f>
        <v>0</v>
      </c>
      <c r="R75" s="82"/>
    </row>
    <row r="76" spans="1:18" ht="15.75">
      <c r="A76" s="31"/>
      <c r="B76" s="141" t="s">
        <v>157</v>
      </c>
      <c r="C76" s="327"/>
      <c r="D76" s="142" t="e">
        <f t="shared" si="13"/>
        <v>#DIV/0!</v>
      </c>
      <c r="E76" s="340"/>
      <c r="F76" s="179" t="e">
        <f t="shared" si="14"/>
        <v>#DIV/0!</v>
      </c>
      <c r="G76" s="142" t="e">
        <f t="shared" si="15"/>
        <v>#DIV/0!</v>
      </c>
      <c r="H76" s="66">
        <f>'Degree Days (DD)'!C60</f>
        <v>0</v>
      </c>
      <c r="I76" s="82"/>
      <c r="J76" s="31"/>
      <c r="K76" s="141" t="s">
        <v>157</v>
      </c>
      <c r="L76" s="327"/>
      <c r="M76" s="142" t="e">
        <f t="shared" si="16"/>
        <v>#DIV/0!</v>
      </c>
      <c r="N76" s="340"/>
      <c r="O76" s="179" t="e">
        <f t="shared" si="17"/>
        <v>#DIV/0!</v>
      </c>
      <c r="P76" s="142" t="e">
        <f t="shared" si="18"/>
        <v>#DIV/0!</v>
      </c>
      <c r="Q76" s="66">
        <f>'Degree Days (DD)'!C60</f>
        <v>0</v>
      </c>
      <c r="R76" s="82"/>
    </row>
    <row r="77" spans="1:18" ht="15.75">
      <c r="A77" s="31"/>
      <c r="B77" s="141" t="s">
        <v>158</v>
      </c>
      <c r="C77" s="327"/>
      <c r="D77" s="142" t="e">
        <f t="shared" si="13"/>
        <v>#DIV/0!</v>
      </c>
      <c r="E77" s="340"/>
      <c r="F77" s="179" t="e">
        <f t="shared" si="14"/>
        <v>#DIV/0!</v>
      </c>
      <c r="G77" s="142" t="e">
        <f t="shared" si="15"/>
        <v>#DIV/0!</v>
      </c>
      <c r="H77" s="66">
        <f>'Degree Days (DD)'!C61</f>
        <v>20</v>
      </c>
      <c r="I77" s="82">
        <f>H77/H62</f>
        <v>1.0526315789473684</v>
      </c>
      <c r="J77" s="31"/>
      <c r="K77" s="141" t="s">
        <v>158</v>
      </c>
      <c r="L77" s="327"/>
      <c r="M77" s="142" t="e">
        <f t="shared" si="16"/>
        <v>#DIV/0!</v>
      </c>
      <c r="N77" s="340"/>
      <c r="O77" s="179" t="e">
        <f t="shared" si="17"/>
        <v>#DIV/0!</v>
      </c>
      <c r="P77" s="142" t="e">
        <f t="shared" si="18"/>
        <v>#DIV/0!</v>
      </c>
      <c r="Q77" s="66">
        <f>'Degree Days (DD)'!C61</f>
        <v>20</v>
      </c>
      <c r="R77" s="82">
        <f>Q77/Q62</f>
        <v>1.0526315789473684</v>
      </c>
    </row>
    <row r="78" spans="1:18" ht="15.75">
      <c r="A78" s="31"/>
      <c r="B78" s="141" t="s">
        <v>179</v>
      </c>
      <c r="C78" s="327"/>
      <c r="D78" s="142" t="e">
        <f t="shared" si="13"/>
        <v>#DIV/0!</v>
      </c>
      <c r="E78" s="340"/>
      <c r="F78" s="179" t="e">
        <f t="shared" si="14"/>
        <v>#DIV/0!</v>
      </c>
      <c r="G78" s="142" t="e">
        <f t="shared" si="15"/>
        <v>#DIV/0!</v>
      </c>
      <c r="H78" s="66">
        <f>'Degree Days (DD)'!C62</f>
        <v>141</v>
      </c>
      <c r="I78" s="82">
        <f>H78/H63</f>
        <v>1.0291970802919708</v>
      </c>
      <c r="J78" s="31"/>
      <c r="K78" s="141" t="s">
        <v>179</v>
      </c>
      <c r="L78" s="327"/>
      <c r="M78" s="142" t="e">
        <f t="shared" si="16"/>
        <v>#DIV/0!</v>
      </c>
      <c r="N78" s="340"/>
      <c r="O78" s="179" t="e">
        <f t="shared" si="17"/>
        <v>#DIV/0!</v>
      </c>
      <c r="P78" s="142" t="e">
        <f t="shared" si="18"/>
        <v>#DIV/0!</v>
      </c>
      <c r="Q78" s="66">
        <f>'Degree Days (DD)'!C62</f>
        <v>141</v>
      </c>
      <c r="R78" s="82">
        <f>Q78/Q63</f>
        <v>1.0291970802919708</v>
      </c>
    </row>
    <row r="79" spans="1:18" ht="15.75">
      <c r="A79" s="31"/>
      <c r="B79" s="141" t="s">
        <v>111</v>
      </c>
      <c r="C79" s="327"/>
      <c r="D79" s="142" t="e">
        <f t="shared" si="13"/>
        <v>#DIV/0!</v>
      </c>
      <c r="E79" s="340"/>
      <c r="F79" s="179" t="e">
        <f t="shared" si="14"/>
        <v>#DIV/0!</v>
      </c>
      <c r="G79" s="142" t="e">
        <f t="shared" si="15"/>
        <v>#DIV/0!</v>
      </c>
      <c r="H79" s="66">
        <f>'Degree Days (DD)'!C63</f>
        <v>519</v>
      </c>
      <c r="I79" s="82">
        <f>H79/H64</f>
        <v>0.9848197343453511</v>
      </c>
      <c r="J79" s="31"/>
      <c r="K79" s="141" t="s">
        <v>111</v>
      </c>
      <c r="L79" s="327"/>
      <c r="M79" s="142" t="e">
        <f t="shared" si="16"/>
        <v>#DIV/0!</v>
      </c>
      <c r="N79" s="340"/>
      <c r="O79" s="179" t="e">
        <f t="shared" si="17"/>
        <v>#DIV/0!</v>
      </c>
      <c r="P79" s="142" t="e">
        <f t="shared" si="18"/>
        <v>#DIV/0!</v>
      </c>
      <c r="Q79" s="66">
        <f>'Degree Days (DD)'!C63</f>
        <v>519</v>
      </c>
      <c r="R79" s="82">
        <f>Q79/Q64</f>
        <v>0.9848197343453511</v>
      </c>
    </row>
    <row r="80" spans="1:18" ht="16.5" thickBot="1">
      <c r="A80" s="31"/>
      <c r="B80" s="145" t="s">
        <v>122</v>
      </c>
      <c r="C80" s="328"/>
      <c r="D80" s="83" t="e">
        <f t="shared" si="13"/>
        <v>#DIV/0!</v>
      </c>
      <c r="E80" s="293"/>
      <c r="F80" s="181" t="e">
        <f t="shared" si="14"/>
        <v>#DIV/0!</v>
      </c>
      <c r="G80" s="83" t="e">
        <f t="shared" si="15"/>
        <v>#DIV/0!</v>
      </c>
      <c r="H80" s="70">
        <f>'Degree Days (DD)'!C64</f>
        <v>818</v>
      </c>
      <c r="I80" s="83">
        <f>H80/H65</f>
        <v>1.2356495468277946</v>
      </c>
      <c r="J80" s="31"/>
      <c r="K80" s="145" t="s">
        <v>122</v>
      </c>
      <c r="L80" s="328"/>
      <c r="M80" s="83" t="e">
        <f t="shared" si="16"/>
        <v>#DIV/0!</v>
      </c>
      <c r="N80" s="293"/>
      <c r="O80" s="181" t="e">
        <f t="shared" si="17"/>
        <v>#DIV/0!</v>
      </c>
      <c r="P80" s="83" t="e">
        <f t="shared" si="18"/>
        <v>#DIV/0!</v>
      </c>
      <c r="Q80" s="66">
        <f>'Degree Days (DD)'!C64</f>
        <v>818</v>
      </c>
      <c r="R80" s="83">
        <f>Q80/Q65</f>
        <v>1.2356495468277946</v>
      </c>
    </row>
    <row r="81" spans="1:18" s="271" customFormat="1" ht="16.5" thickTop="1">
      <c r="A81" s="260"/>
      <c r="B81" s="261"/>
      <c r="C81" s="268">
        <f>SUM(C69:C80)</f>
        <v>0</v>
      </c>
      <c r="D81" s="267" t="e">
        <f t="shared" si="13"/>
        <v>#DIV/0!</v>
      </c>
      <c r="E81" s="347">
        <f>SUM(E69:E80)</f>
        <v>0</v>
      </c>
      <c r="F81" s="348" t="e">
        <f t="shared" si="14"/>
        <v>#DIV/0!</v>
      </c>
      <c r="G81" s="267" t="e">
        <f t="shared" si="15"/>
        <v>#DIV/0!</v>
      </c>
      <c r="H81" s="304">
        <f>'Degree Days (DD)'!C65</f>
        <v>4303</v>
      </c>
      <c r="I81" s="305">
        <f>H81/H66</f>
        <v>1.1867071152785438</v>
      </c>
      <c r="J81" s="260"/>
      <c r="K81" s="261"/>
      <c r="L81" s="268">
        <f>SUM(L69:L80)</f>
        <v>0</v>
      </c>
      <c r="M81" s="267" t="e">
        <f t="shared" si="16"/>
        <v>#DIV/0!</v>
      </c>
      <c r="N81" s="347">
        <f>SUM(N69:N80)</f>
        <v>0</v>
      </c>
      <c r="O81" s="348" t="e">
        <f t="shared" si="17"/>
        <v>#DIV/0!</v>
      </c>
      <c r="P81" s="267" t="e">
        <f t="shared" si="18"/>
        <v>#DIV/0!</v>
      </c>
      <c r="Q81" s="266">
        <f>'Degree Days (DD)'!C65</f>
        <v>4303</v>
      </c>
      <c r="R81" s="305">
        <f>Q81/Q66</f>
        <v>1.1867071152785438</v>
      </c>
    </row>
    <row r="82" spans="1:17" ht="15.75">
      <c r="A82" s="185"/>
      <c r="B82" s="185"/>
      <c r="C82" s="332"/>
      <c r="Q82" s="66"/>
    </row>
    <row r="83" spans="1:17" ht="15.75">
      <c r="A83" s="165"/>
      <c r="J83" s="165"/>
      <c r="L83" s="294"/>
      <c r="M83" s="175"/>
      <c r="N83" s="333"/>
      <c r="Q83" s="66"/>
    </row>
    <row r="84" spans="1:18" ht="15.75">
      <c r="A84" s="41">
        <f>1+A69</f>
        <v>2014</v>
      </c>
      <c r="B84" s="141" t="s">
        <v>60</v>
      </c>
      <c r="C84" s="327"/>
      <c r="D84" s="142" t="e">
        <f>C84/C69</f>
        <v>#DIV/0!</v>
      </c>
      <c r="E84" s="289"/>
      <c r="F84" s="179" t="e">
        <f>C84/E84</f>
        <v>#DIV/0!</v>
      </c>
      <c r="G84" s="142" t="e">
        <f>E84/E69</f>
        <v>#DIV/0!</v>
      </c>
      <c r="H84" s="66">
        <f>'Degree Days (DD)'!C68</f>
        <v>1002</v>
      </c>
      <c r="I84" s="82">
        <f>H84/H69</f>
        <v>1.1451428571428572</v>
      </c>
      <c r="J84" s="41">
        <f>A84</f>
        <v>2014</v>
      </c>
      <c r="K84" s="141" t="s">
        <v>60</v>
      </c>
      <c r="L84" s="327"/>
      <c r="M84" s="142" t="e">
        <f>L84/L69</f>
        <v>#DIV/0!</v>
      </c>
      <c r="N84" s="289"/>
      <c r="O84" s="179" t="e">
        <f>L84/N84</f>
        <v>#DIV/0!</v>
      </c>
      <c r="P84" s="142" t="e">
        <f>N84/N69</f>
        <v>#DIV/0!</v>
      </c>
      <c r="Q84" s="66">
        <f>'Degree Days (DD)'!C68</f>
        <v>1002</v>
      </c>
      <c r="R84" s="82">
        <f>Q84/Q69</f>
        <v>1.1451428571428572</v>
      </c>
    </row>
    <row r="85" spans="1:18" ht="15.75">
      <c r="A85" s="144"/>
      <c r="B85" s="141" t="s">
        <v>103</v>
      </c>
      <c r="C85" s="327"/>
      <c r="D85" s="142" t="e">
        <f aca="true" t="shared" si="19" ref="D85:D96">C85/C70</f>
        <v>#DIV/0!</v>
      </c>
      <c r="E85" s="289"/>
      <c r="F85" s="179" t="e">
        <f aca="true" t="shared" si="20" ref="F85:F96">C85/E85</f>
        <v>#DIV/0!</v>
      </c>
      <c r="G85" s="142" t="e">
        <f aca="true" t="shared" si="21" ref="G85:G96">E85/E70</f>
        <v>#DIV/0!</v>
      </c>
      <c r="H85" s="66">
        <f>'Degree Days (DD)'!C69</f>
        <v>862</v>
      </c>
      <c r="I85" s="82">
        <f>H85/H70</f>
        <v>1.0748129675810474</v>
      </c>
      <c r="J85" s="144"/>
      <c r="K85" s="141" t="s">
        <v>103</v>
      </c>
      <c r="L85" s="327"/>
      <c r="M85" s="142" t="e">
        <f aca="true" t="shared" si="22" ref="M85:M96">L85/L70</f>
        <v>#DIV/0!</v>
      </c>
      <c r="N85" s="289"/>
      <c r="O85" s="179" t="e">
        <f aca="true" t="shared" si="23" ref="O85:O96">L85/N85</f>
        <v>#DIV/0!</v>
      </c>
      <c r="P85" s="142" t="e">
        <f aca="true" t="shared" si="24" ref="P85:P96">N85/N70</f>
        <v>#DIV/0!</v>
      </c>
      <c r="Q85" s="66">
        <f>'Degree Days (DD)'!C69</f>
        <v>862</v>
      </c>
      <c r="R85" s="82">
        <f>Q85/Q70</f>
        <v>1.0748129675810474</v>
      </c>
    </row>
    <row r="86" spans="1:18" ht="15.75">
      <c r="A86" s="31"/>
      <c r="B86" s="141" t="s">
        <v>98</v>
      </c>
      <c r="C86" s="327"/>
      <c r="D86" s="142" t="e">
        <f t="shared" si="19"/>
        <v>#DIV/0!</v>
      </c>
      <c r="E86" s="289"/>
      <c r="F86" s="179" t="e">
        <f t="shared" si="20"/>
        <v>#DIV/0!</v>
      </c>
      <c r="G86" s="142" t="e">
        <f t="shared" si="21"/>
        <v>#DIV/0!</v>
      </c>
      <c r="H86" s="66">
        <f>'Degree Days (DD)'!C70</f>
        <v>815</v>
      </c>
      <c r="I86" s="82">
        <f>H86/H71</f>
        <v>1.1915204678362572</v>
      </c>
      <c r="J86" s="31"/>
      <c r="K86" s="141" t="s">
        <v>98</v>
      </c>
      <c r="L86" s="327"/>
      <c r="M86" s="142" t="e">
        <f t="shared" si="22"/>
        <v>#DIV/0!</v>
      </c>
      <c r="N86" s="289"/>
      <c r="O86" s="179" t="e">
        <f t="shared" si="23"/>
        <v>#DIV/0!</v>
      </c>
      <c r="P86" s="142" t="e">
        <f t="shared" si="24"/>
        <v>#DIV/0!</v>
      </c>
      <c r="Q86" s="66">
        <f>'Degree Days (DD)'!C70</f>
        <v>815</v>
      </c>
      <c r="R86" s="82">
        <f>Q86/Q71</f>
        <v>1.1915204678362572</v>
      </c>
    </row>
    <row r="87" spans="1:18" ht="15.75">
      <c r="A87" s="31"/>
      <c r="B87" s="141" t="s">
        <v>99</v>
      </c>
      <c r="C87" s="327"/>
      <c r="D87" s="142" t="e">
        <f t="shared" si="19"/>
        <v>#DIV/0!</v>
      </c>
      <c r="E87" s="289"/>
      <c r="F87" s="179" t="e">
        <f t="shared" si="20"/>
        <v>#DIV/0!</v>
      </c>
      <c r="G87" s="142" t="e">
        <f t="shared" si="21"/>
        <v>#DIV/0!</v>
      </c>
      <c r="H87" s="66">
        <f>'Degree Days (DD)'!C71</f>
        <v>0</v>
      </c>
      <c r="I87" s="82">
        <f>H87/H72</f>
        <v>0</v>
      </c>
      <c r="J87" s="31"/>
      <c r="K87" s="141" t="s">
        <v>99</v>
      </c>
      <c r="L87" s="327"/>
      <c r="M87" s="142" t="e">
        <f t="shared" si="22"/>
        <v>#DIV/0!</v>
      </c>
      <c r="N87" s="289"/>
      <c r="O87" s="179" t="e">
        <f t="shared" si="23"/>
        <v>#DIV/0!</v>
      </c>
      <c r="P87" s="142" t="e">
        <f t="shared" si="24"/>
        <v>#DIV/0!</v>
      </c>
      <c r="Q87" s="66">
        <f>'Degree Days (DD)'!C71</f>
        <v>0</v>
      </c>
      <c r="R87" s="82">
        <f>Q87/Q72</f>
        <v>0</v>
      </c>
    </row>
    <row r="88" spans="1:18" ht="15.75">
      <c r="A88" s="31"/>
      <c r="B88" s="141" t="s">
        <v>100</v>
      </c>
      <c r="C88" s="327"/>
      <c r="D88" s="142" t="e">
        <f t="shared" si="19"/>
        <v>#DIV/0!</v>
      </c>
      <c r="E88" s="289"/>
      <c r="F88" s="179" t="e">
        <f t="shared" si="20"/>
        <v>#DIV/0!</v>
      </c>
      <c r="G88" s="142" t="e">
        <f t="shared" si="21"/>
        <v>#DIV/0!</v>
      </c>
      <c r="H88" s="66">
        <f>'Degree Days (DD)'!C72</f>
        <v>0</v>
      </c>
      <c r="I88" s="82">
        <f>H88/H73</f>
        <v>0</v>
      </c>
      <c r="J88" s="31"/>
      <c r="K88" s="141" t="s">
        <v>100</v>
      </c>
      <c r="L88" s="327"/>
      <c r="M88" s="142" t="e">
        <f t="shared" si="22"/>
        <v>#DIV/0!</v>
      </c>
      <c r="N88" s="289"/>
      <c r="O88" s="179" t="e">
        <f t="shared" si="23"/>
        <v>#DIV/0!</v>
      </c>
      <c r="P88" s="142" t="e">
        <f t="shared" si="24"/>
        <v>#DIV/0!</v>
      </c>
      <c r="Q88" s="66">
        <f>'Degree Days (DD)'!C72</f>
        <v>0</v>
      </c>
      <c r="R88" s="82">
        <f>Q88/Q73</f>
        <v>0</v>
      </c>
    </row>
    <row r="89" spans="1:18" ht="15.75">
      <c r="A89" s="31"/>
      <c r="B89" s="141" t="s">
        <v>101</v>
      </c>
      <c r="C89" s="327"/>
      <c r="D89" s="142" t="e">
        <f t="shared" si="19"/>
        <v>#DIV/0!</v>
      </c>
      <c r="E89" s="289"/>
      <c r="F89" s="179" t="e">
        <f t="shared" si="20"/>
        <v>#DIV/0!</v>
      </c>
      <c r="G89" s="142" t="e">
        <f t="shared" si="21"/>
        <v>#DIV/0!</v>
      </c>
      <c r="H89" s="66">
        <f>'Degree Days (DD)'!C73</f>
        <v>0</v>
      </c>
      <c r="I89" s="82"/>
      <c r="J89" s="31"/>
      <c r="K89" s="141" t="s">
        <v>101</v>
      </c>
      <c r="L89" s="327"/>
      <c r="M89" s="142" t="e">
        <f t="shared" si="22"/>
        <v>#DIV/0!</v>
      </c>
      <c r="N89" s="289"/>
      <c r="O89" s="179" t="e">
        <f t="shared" si="23"/>
        <v>#DIV/0!</v>
      </c>
      <c r="P89" s="142" t="e">
        <f t="shared" si="24"/>
        <v>#DIV/0!</v>
      </c>
      <c r="Q89" s="66">
        <f>'Degree Days (DD)'!C73</f>
        <v>0</v>
      </c>
      <c r="R89" s="82"/>
    </row>
    <row r="90" spans="1:18" ht="15.75">
      <c r="A90" s="31"/>
      <c r="B90" s="141" t="s">
        <v>102</v>
      </c>
      <c r="C90" s="327"/>
      <c r="D90" s="142" t="e">
        <f t="shared" si="19"/>
        <v>#DIV/0!</v>
      </c>
      <c r="E90" s="289"/>
      <c r="F90" s="179" t="e">
        <f t="shared" si="20"/>
        <v>#DIV/0!</v>
      </c>
      <c r="G90" s="142" t="e">
        <f t="shared" si="21"/>
        <v>#DIV/0!</v>
      </c>
      <c r="H90" s="66">
        <f>'Degree Days (DD)'!C74</f>
        <v>0</v>
      </c>
      <c r="I90" s="82"/>
      <c r="J90" s="31"/>
      <c r="K90" s="141" t="s">
        <v>102</v>
      </c>
      <c r="L90" s="327"/>
      <c r="M90" s="142" t="e">
        <f t="shared" si="22"/>
        <v>#DIV/0!</v>
      </c>
      <c r="N90" s="289"/>
      <c r="O90" s="179" t="e">
        <f t="shared" si="23"/>
        <v>#DIV/0!</v>
      </c>
      <c r="P90" s="142" t="e">
        <f t="shared" si="24"/>
        <v>#DIV/0!</v>
      </c>
      <c r="Q90" s="66">
        <f>'Degree Days (DD)'!C74</f>
        <v>0</v>
      </c>
      <c r="R90" s="82"/>
    </row>
    <row r="91" spans="1:18" ht="15.75">
      <c r="A91" s="31"/>
      <c r="B91" s="141" t="s">
        <v>157</v>
      </c>
      <c r="C91" s="327"/>
      <c r="D91" s="142" t="e">
        <f t="shared" si="19"/>
        <v>#DIV/0!</v>
      </c>
      <c r="E91" s="340"/>
      <c r="F91" s="179" t="e">
        <f t="shared" si="20"/>
        <v>#DIV/0!</v>
      </c>
      <c r="G91" s="142" t="e">
        <f t="shared" si="21"/>
        <v>#DIV/0!</v>
      </c>
      <c r="H91" s="66">
        <f>'Degree Days (DD)'!C75</f>
        <v>0</v>
      </c>
      <c r="I91" s="82"/>
      <c r="J91" s="31"/>
      <c r="K91" s="141" t="s">
        <v>157</v>
      </c>
      <c r="L91" s="327"/>
      <c r="M91" s="142" t="e">
        <f t="shared" si="22"/>
        <v>#DIV/0!</v>
      </c>
      <c r="N91" s="340"/>
      <c r="O91" s="179" t="e">
        <f t="shared" si="23"/>
        <v>#DIV/0!</v>
      </c>
      <c r="P91" s="142" t="e">
        <f t="shared" si="24"/>
        <v>#DIV/0!</v>
      </c>
      <c r="Q91" s="66">
        <f>'Degree Days (DD)'!C75</f>
        <v>0</v>
      </c>
      <c r="R91" s="82"/>
    </row>
    <row r="92" spans="1:18" ht="15.75">
      <c r="A92" s="31"/>
      <c r="B92" s="141" t="s">
        <v>158</v>
      </c>
      <c r="C92" s="327"/>
      <c r="D92" s="142" t="e">
        <f t="shared" si="19"/>
        <v>#DIV/0!</v>
      </c>
      <c r="E92" s="340"/>
      <c r="F92" s="179" t="e">
        <f t="shared" si="20"/>
        <v>#DIV/0!</v>
      </c>
      <c r="G92" s="142" t="e">
        <f t="shared" si="21"/>
        <v>#DIV/0!</v>
      </c>
      <c r="H92" s="66">
        <f>'Degree Days (DD)'!C76</f>
        <v>0</v>
      </c>
      <c r="I92" s="82"/>
      <c r="J92" s="31"/>
      <c r="K92" s="141" t="s">
        <v>158</v>
      </c>
      <c r="L92" s="327"/>
      <c r="M92" s="142" t="e">
        <f t="shared" si="22"/>
        <v>#DIV/0!</v>
      </c>
      <c r="N92" s="340"/>
      <c r="O92" s="179" t="e">
        <f t="shared" si="23"/>
        <v>#DIV/0!</v>
      </c>
      <c r="P92" s="142" t="e">
        <f t="shared" si="24"/>
        <v>#DIV/0!</v>
      </c>
      <c r="Q92" s="66">
        <f>'Degree Days (DD)'!C76</f>
        <v>0</v>
      </c>
      <c r="R92" s="82"/>
    </row>
    <row r="93" spans="1:18" ht="15.75">
      <c r="A93" s="31"/>
      <c r="B93" s="141" t="s">
        <v>179</v>
      </c>
      <c r="C93" s="327"/>
      <c r="D93" s="142" t="e">
        <f t="shared" si="19"/>
        <v>#DIV/0!</v>
      </c>
      <c r="E93" s="340"/>
      <c r="F93" s="179" t="e">
        <f t="shared" si="20"/>
        <v>#DIV/0!</v>
      </c>
      <c r="G93" s="142" t="e">
        <f t="shared" si="21"/>
        <v>#DIV/0!</v>
      </c>
      <c r="H93" s="66">
        <f>'Degree Days (DD)'!C77</f>
        <v>0</v>
      </c>
      <c r="I93" s="82">
        <f>H93/H78</f>
        <v>0</v>
      </c>
      <c r="J93" s="31"/>
      <c r="K93" s="141" t="s">
        <v>179</v>
      </c>
      <c r="L93" s="327"/>
      <c r="M93" s="142" t="e">
        <f t="shared" si="22"/>
        <v>#DIV/0!</v>
      </c>
      <c r="N93" s="340"/>
      <c r="O93" s="179" t="e">
        <f t="shared" si="23"/>
        <v>#DIV/0!</v>
      </c>
      <c r="P93" s="142" t="e">
        <f t="shared" si="24"/>
        <v>#DIV/0!</v>
      </c>
      <c r="Q93" s="66">
        <f>'Degree Days (DD)'!C77</f>
        <v>0</v>
      </c>
      <c r="R93" s="82">
        <f>Q93/Q78</f>
        <v>0</v>
      </c>
    </row>
    <row r="94" spans="1:18" ht="15.75">
      <c r="A94" s="31"/>
      <c r="B94" s="141" t="s">
        <v>111</v>
      </c>
      <c r="C94" s="327"/>
      <c r="D94" s="142" t="e">
        <f t="shared" si="19"/>
        <v>#DIV/0!</v>
      </c>
      <c r="E94" s="340"/>
      <c r="F94" s="179" t="e">
        <f t="shared" si="20"/>
        <v>#DIV/0!</v>
      </c>
      <c r="G94" s="142" t="e">
        <f t="shared" si="21"/>
        <v>#DIV/0!</v>
      </c>
      <c r="H94" s="66">
        <f>'Degree Days (DD)'!C78</f>
        <v>0</v>
      </c>
      <c r="I94" s="82">
        <f>H94/H79</f>
        <v>0</v>
      </c>
      <c r="J94" s="31"/>
      <c r="K94" s="141" t="s">
        <v>111</v>
      </c>
      <c r="L94" s="327"/>
      <c r="M94" s="142" t="e">
        <f t="shared" si="22"/>
        <v>#DIV/0!</v>
      </c>
      <c r="N94" s="340"/>
      <c r="O94" s="179" t="e">
        <f t="shared" si="23"/>
        <v>#DIV/0!</v>
      </c>
      <c r="P94" s="142" t="e">
        <f t="shared" si="24"/>
        <v>#DIV/0!</v>
      </c>
      <c r="Q94" s="66">
        <f>'Degree Days (DD)'!C78</f>
        <v>0</v>
      </c>
      <c r="R94" s="82">
        <f>Q94/Q79</f>
        <v>0</v>
      </c>
    </row>
    <row r="95" spans="1:18" ht="16.5" thickBot="1">
      <c r="A95" s="31"/>
      <c r="B95" s="145" t="s">
        <v>122</v>
      </c>
      <c r="C95" s="328"/>
      <c r="D95" s="83" t="e">
        <f t="shared" si="19"/>
        <v>#DIV/0!</v>
      </c>
      <c r="E95" s="293"/>
      <c r="F95" s="181" t="e">
        <f t="shared" si="20"/>
        <v>#DIV/0!</v>
      </c>
      <c r="G95" s="83" t="e">
        <f t="shared" si="21"/>
        <v>#DIV/0!</v>
      </c>
      <c r="H95" s="70">
        <f>'Degree Days (DD)'!C79</f>
        <v>0</v>
      </c>
      <c r="I95" s="83">
        <f>H95/H80</f>
        <v>0</v>
      </c>
      <c r="J95" s="31"/>
      <c r="K95" s="145" t="s">
        <v>122</v>
      </c>
      <c r="L95" s="328"/>
      <c r="M95" s="83" t="e">
        <f t="shared" si="22"/>
        <v>#DIV/0!</v>
      </c>
      <c r="N95" s="293"/>
      <c r="O95" s="181" t="e">
        <f t="shared" si="23"/>
        <v>#DIV/0!</v>
      </c>
      <c r="P95" s="83" t="e">
        <f t="shared" si="24"/>
        <v>#DIV/0!</v>
      </c>
      <c r="Q95" s="66">
        <f>'Degree Days (DD)'!C79</f>
        <v>0</v>
      </c>
      <c r="R95" s="83">
        <f>Q95/Q80</f>
        <v>0</v>
      </c>
    </row>
    <row r="96" spans="1:18" s="271" customFormat="1" ht="16.5" thickTop="1">
      <c r="A96" s="260"/>
      <c r="B96" s="261"/>
      <c r="C96" s="268">
        <f>SUM(C84:C95)</f>
        <v>0</v>
      </c>
      <c r="D96" s="267" t="e">
        <f t="shared" si="19"/>
        <v>#DIV/0!</v>
      </c>
      <c r="E96" s="347">
        <f>SUM(E84:E95)</f>
        <v>0</v>
      </c>
      <c r="F96" s="348" t="e">
        <f t="shared" si="20"/>
        <v>#DIV/0!</v>
      </c>
      <c r="G96" s="267" t="e">
        <f t="shared" si="21"/>
        <v>#DIV/0!</v>
      </c>
      <c r="H96" s="304">
        <f>'Degree Days (DD)'!C80</f>
        <v>2679</v>
      </c>
      <c r="I96" s="305">
        <f>H96/H81</f>
        <v>0.6225888914710667</v>
      </c>
      <c r="J96" s="260"/>
      <c r="K96" s="261"/>
      <c r="L96" s="268">
        <f>SUM(L84:L95)</f>
        <v>0</v>
      </c>
      <c r="M96" s="267" t="e">
        <f t="shared" si="22"/>
        <v>#DIV/0!</v>
      </c>
      <c r="N96" s="347">
        <f>SUM(N84:N95)</f>
        <v>0</v>
      </c>
      <c r="O96" s="348" t="e">
        <f t="shared" si="23"/>
        <v>#DIV/0!</v>
      </c>
      <c r="P96" s="267" t="e">
        <f t="shared" si="24"/>
        <v>#DIV/0!</v>
      </c>
      <c r="Q96" s="266">
        <f>'Degree Days (DD)'!C80</f>
        <v>2679</v>
      </c>
      <c r="R96" s="305">
        <f>Q96/Q81</f>
        <v>0.6225888914710667</v>
      </c>
    </row>
    <row r="97" spans="1:17" ht="15.75">
      <c r="A97" s="185"/>
      <c r="B97" s="185"/>
      <c r="C97" s="332"/>
      <c r="Q97" s="66"/>
    </row>
    <row r="98" ht="15.75">
      <c r="Q98" s="66"/>
    </row>
    <row r="99" spans="1:18" ht="15.75">
      <c r="A99" s="41">
        <f>1+A84</f>
        <v>2015</v>
      </c>
      <c r="B99" s="141" t="s">
        <v>60</v>
      </c>
      <c r="C99" s="327"/>
      <c r="D99" s="142" t="e">
        <f>C99/C84</f>
        <v>#DIV/0!</v>
      </c>
      <c r="E99" s="289"/>
      <c r="F99" s="179" t="e">
        <f>C99/E99</f>
        <v>#DIV/0!</v>
      </c>
      <c r="G99" s="142" t="e">
        <f>E99/E84</f>
        <v>#DIV/0!</v>
      </c>
      <c r="H99" s="66">
        <f>'Degree Days (DD)'!C83</f>
        <v>0</v>
      </c>
      <c r="I99" s="82">
        <f>H99/H84</f>
        <v>0</v>
      </c>
      <c r="J99" s="41">
        <f>A99</f>
        <v>2015</v>
      </c>
      <c r="K99" s="141" t="s">
        <v>60</v>
      </c>
      <c r="L99" s="327"/>
      <c r="M99" s="142" t="e">
        <f>L99/L84</f>
        <v>#DIV/0!</v>
      </c>
      <c r="N99" s="289"/>
      <c r="O99" s="179" t="e">
        <f>L99/N99</f>
        <v>#DIV/0!</v>
      </c>
      <c r="P99" s="142" t="e">
        <f>N99/N84</f>
        <v>#DIV/0!</v>
      </c>
      <c r="Q99" s="66">
        <f>'Degree Days (DD)'!C83</f>
        <v>0</v>
      </c>
      <c r="R99" s="82">
        <f>Q99/Q84</f>
        <v>0</v>
      </c>
    </row>
    <row r="100" spans="1:18" ht="15.75">
      <c r="A100" s="144"/>
      <c r="B100" s="141" t="s">
        <v>103</v>
      </c>
      <c r="C100" s="327"/>
      <c r="D100" s="142" t="e">
        <f aca="true" t="shared" si="25" ref="D100:D111">C100/C85</f>
        <v>#DIV/0!</v>
      </c>
      <c r="E100" s="289"/>
      <c r="F100" s="179" t="e">
        <f aca="true" t="shared" si="26" ref="F100:F111">C100/E100</f>
        <v>#DIV/0!</v>
      </c>
      <c r="G100" s="142" t="e">
        <f aca="true" t="shared" si="27" ref="G100:G111">E100/E85</f>
        <v>#DIV/0!</v>
      </c>
      <c r="H100" s="66">
        <f>'Degree Days (DD)'!C84</f>
        <v>0</v>
      </c>
      <c r="I100" s="82">
        <f>H100/H85</f>
        <v>0</v>
      </c>
      <c r="J100" s="144"/>
      <c r="K100" s="141" t="s">
        <v>103</v>
      </c>
      <c r="L100" s="327"/>
      <c r="M100" s="142" t="e">
        <f aca="true" t="shared" si="28" ref="M100:M111">L100/L85</f>
        <v>#DIV/0!</v>
      </c>
      <c r="N100" s="289"/>
      <c r="O100" s="179" t="e">
        <f aca="true" t="shared" si="29" ref="O100:O111">L100/N100</f>
        <v>#DIV/0!</v>
      </c>
      <c r="P100" s="142" t="e">
        <f aca="true" t="shared" si="30" ref="P100:P111">N100/N85</f>
        <v>#DIV/0!</v>
      </c>
      <c r="Q100" s="66">
        <f>'Degree Days (DD)'!C84</f>
        <v>0</v>
      </c>
      <c r="R100" s="82">
        <f>Q100/Q85</f>
        <v>0</v>
      </c>
    </row>
    <row r="101" spans="1:18" ht="15.75">
      <c r="A101" s="31"/>
      <c r="B101" s="141" t="s">
        <v>98</v>
      </c>
      <c r="C101" s="327"/>
      <c r="D101" s="142" t="e">
        <f t="shared" si="25"/>
        <v>#DIV/0!</v>
      </c>
      <c r="E101" s="289"/>
      <c r="F101" s="179" t="e">
        <f t="shared" si="26"/>
        <v>#DIV/0!</v>
      </c>
      <c r="G101" s="142" t="e">
        <f t="shared" si="27"/>
        <v>#DIV/0!</v>
      </c>
      <c r="H101" s="66">
        <f>'Degree Days (DD)'!C85</f>
        <v>0</v>
      </c>
      <c r="I101" s="82">
        <f>H101/H86</f>
        <v>0</v>
      </c>
      <c r="J101" s="31"/>
      <c r="K101" s="141" t="s">
        <v>98</v>
      </c>
      <c r="L101" s="327"/>
      <c r="M101" s="142" t="e">
        <f t="shared" si="28"/>
        <v>#DIV/0!</v>
      </c>
      <c r="N101" s="289"/>
      <c r="O101" s="179" t="e">
        <f t="shared" si="29"/>
        <v>#DIV/0!</v>
      </c>
      <c r="P101" s="142" t="e">
        <f t="shared" si="30"/>
        <v>#DIV/0!</v>
      </c>
      <c r="Q101" s="66">
        <f>'Degree Days (DD)'!C85</f>
        <v>0</v>
      </c>
      <c r="R101" s="82">
        <f>Q101/Q86</f>
        <v>0</v>
      </c>
    </row>
    <row r="102" spans="1:18" ht="15.75">
      <c r="A102" s="31"/>
      <c r="B102" s="141" t="s">
        <v>99</v>
      </c>
      <c r="C102" s="327"/>
      <c r="D102" s="142" t="e">
        <f t="shared" si="25"/>
        <v>#DIV/0!</v>
      </c>
      <c r="E102" s="289"/>
      <c r="F102" s="179" t="e">
        <f t="shared" si="26"/>
        <v>#DIV/0!</v>
      </c>
      <c r="G102" s="142" t="e">
        <f t="shared" si="27"/>
        <v>#DIV/0!</v>
      </c>
      <c r="H102" s="66">
        <f>'Degree Days (DD)'!C86</f>
        <v>0</v>
      </c>
      <c r="I102" s="82" t="e">
        <f>H102/H87</f>
        <v>#DIV/0!</v>
      </c>
      <c r="J102" s="31"/>
      <c r="K102" s="141" t="s">
        <v>99</v>
      </c>
      <c r="L102" s="327"/>
      <c r="M102" s="142" t="e">
        <f t="shared" si="28"/>
        <v>#DIV/0!</v>
      </c>
      <c r="N102" s="289"/>
      <c r="O102" s="179" t="e">
        <f t="shared" si="29"/>
        <v>#DIV/0!</v>
      </c>
      <c r="P102" s="142" t="e">
        <f t="shared" si="30"/>
        <v>#DIV/0!</v>
      </c>
      <c r="Q102" s="66">
        <f>'Degree Days (DD)'!C86</f>
        <v>0</v>
      </c>
      <c r="R102" s="82" t="e">
        <f>Q102/Q87</f>
        <v>#DIV/0!</v>
      </c>
    </row>
    <row r="103" spans="1:18" ht="15.75">
      <c r="A103" s="31"/>
      <c r="B103" s="141" t="s">
        <v>100</v>
      </c>
      <c r="C103" s="327"/>
      <c r="D103" s="142" t="e">
        <f t="shared" si="25"/>
        <v>#DIV/0!</v>
      </c>
      <c r="E103" s="289"/>
      <c r="F103" s="179" t="e">
        <f t="shared" si="26"/>
        <v>#DIV/0!</v>
      </c>
      <c r="G103" s="142" t="e">
        <f t="shared" si="27"/>
        <v>#DIV/0!</v>
      </c>
      <c r="H103" s="66">
        <f>'Degree Days (DD)'!C87</f>
        <v>0</v>
      </c>
      <c r="I103" s="82" t="e">
        <f>H103/H88</f>
        <v>#DIV/0!</v>
      </c>
      <c r="J103" s="31"/>
      <c r="K103" s="141" t="s">
        <v>100</v>
      </c>
      <c r="L103" s="327"/>
      <c r="M103" s="142" t="e">
        <f t="shared" si="28"/>
        <v>#DIV/0!</v>
      </c>
      <c r="N103" s="289"/>
      <c r="O103" s="179" t="e">
        <f t="shared" si="29"/>
        <v>#DIV/0!</v>
      </c>
      <c r="P103" s="142" t="e">
        <f t="shared" si="30"/>
        <v>#DIV/0!</v>
      </c>
      <c r="Q103" s="66">
        <f>'Degree Days (DD)'!C87</f>
        <v>0</v>
      </c>
      <c r="R103" s="82" t="e">
        <f>Q103/Q88</f>
        <v>#DIV/0!</v>
      </c>
    </row>
    <row r="104" spans="1:18" ht="15.75">
      <c r="A104" s="31"/>
      <c r="B104" s="141" t="s">
        <v>101</v>
      </c>
      <c r="C104" s="327"/>
      <c r="D104" s="142" t="e">
        <f t="shared" si="25"/>
        <v>#DIV/0!</v>
      </c>
      <c r="E104" s="289"/>
      <c r="F104" s="179" t="e">
        <f t="shared" si="26"/>
        <v>#DIV/0!</v>
      </c>
      <c r="G104" s="142" t="e">
        <f t="shared" si="27"/>
        <v>#DIV/0!</v>
      </c>
      <c r="H104" s="66">
        <f>'Degree Days (DD)'!C88</f>
        <v>0</v>
      </c>
      <c r="I104" s="82"/>
      <c r="J104" s="31"/>
      <c r="K104" s="141" t="s">
        <v>101</v>
      </c>
      <c r="L104" s="327"/>
      <c r="M104" s="142" t="e">
        <f t="shared" si="28"/>
        <v>#DIV/0!</v>
      </c>
      <c r="N104" s="289"/>
      <c r="O104" s="179" t="e">
        <f t="shared" si="29"/>
        <v>#DIV/0!</v>
      </c>
      <c r="P104" s="142" t="e">
        <f t="shared" si="30"/>
        <v>#DIV/0!</v>
      </c>
      <c r="Q104" s="66">
        <f>'Degree Days (DD)'!C88</f>
        <v>0</v>
      </c>
      <c r="R104" s="82"/>
    </row>
    <row r="105" spans="1:18" ht="15.75">
      <c r="A105" s="31"/>
      <c r="B105" s="141" t="s">
        <v>102</v>
      </c>
      <c r="C105" s="327"/>
      <c r="D105" s="142" t="e">
        <f t="shared" si="25"/>
        <v>#DIV/0!</v>
      </c>
      <c r="E105" s="289"/>
      <c r="F105" s="179" t="e">
        <f t="shared" si="26"/>
        <v>#DIV/0!</v>
      </c>
      <c r="G105" s="142" t="e">
        <f t="shared" si="27"/>
        <v>#DIV/0!</v>
      </c>
      <c r="H105" s="66">
        <f>'Degree Days (DD)'!C89</f>
        <v>0</v>
      </c>
      <c r="I105" s="82"/>
      <c r="J105" s="31"/>
      <c r="K105" s="141" t="s">
        <v>102</v>
      </c>
      <c r="L105" s="327"/>
      <c r="M105" s="142" t="e">
        <f t="shared" si="28"/>
        <v>#DIV/0!</v>
      </c>
      <c r="N105" s="289"/>
      <c r="O105" s="179" t="e">
        <f t="shared" si="29"/>
        <v>#DIV/0!</v>
      </c>
      <c r="P105" s="142" t="e">
        <f t="shared" si="30"/>
        <v>#DIV/0!</v>
      </c>
      <c r="Q105" s="66">
        <f>'Degree Days (DD)'!C89</f>
        <v>0</v>
      </c>
      <c r="R105" s="82"/>
    </row>
    <row r="106" spans="1:18" ht="15.75">
      <c r="A106" s="31"/>
      <c r="B106" s="141" t="s">
        <v>157</v>
      </c>
      <c r="C106" s="327"/>
      <c r="D106" s="142" t="e">
        <f t="shared" si="25"/>
        <v>#DIV/0!</v>
      </c>
      <c r="E106" s="289"/>
      <c r="F106" s="179" t="e">
        <f t="shared" si="26"/>
        <v>#DIV/0!</v>
      </c>
      <c r="G106" s="142" t="e">
        <f t="shared" si="27"/>
        <v>#DIV/0!</v>
      </c>
      <c r="H106" s="66">
        <f>'Degree Days (DD)'!C90</f>
        <v>0</v>
      </c>
      <c r="I106" s="82"/>
      <c r="J106" s="31"/>
      <c r="K106" s="141" t="s">
        <v>157</v>
      </c>
      <c r="L106" s="327"/>
      <c r="M106" s="142" t="e">
        <f t="shared" si="28"/>
        <v>#DIV/0!</v>
      </c>
      <c r="N106" s="289"/>
      <c r="O106" s="179" t="e">
        <f t="shared" si="29"/>
        <v>#DIV/0!</v>
      </c>
      <c r="P106" s="142" t="e">
        <f t="shared" si="30"/>
        <v>#DIV/0!</v>
      </c>
      <c r="Q106" s="66">
        <f>'Degree Days (DD)'!C90</f>
        <v>0</v>
      </c>
      <c r="R106" s="82"/>
    </row>
    <row r="107" spans="1:18" ht="15.75">
      <c r="A107" s="31"/>
      <c r="B107" s="141" t="s">
        <v>158</v>
      </c>
      <c r="C107" s="327"/>
      <c r="D107" s="142" t="e">
        <f t="shared" si="25"/>
        <v>#DIV/0!</v>
      </c>
      <c r="E107" s="340"/>
      <c r="F107" s="179" t="e">
        <f t="shared" si="26"/>
        <v>#DIV/0!</v>
      </c>
      <c r="G107" s="142" t="e">
        <f t="shared" si="27"/>
        <v>#DIV/0!</v>
      </c>
      <c r="H107" s="66">
        <f>'Degree Days (DD)'!C91</f>
        <v>0</v>
      </c>
      <c r="I107" s="82"/>
      <c r="J107" s="31"/>
      <c r="K107" s="141" t="s">
        <v>158</v>
      </c>
      <c r="L107" s="327"/>
      <c r="M107" s="142" t="e">
        <f t="shared" si="28"/>
        <v>#DIV/0!</v>
      </c>
      <c r="N107" s="340"/>
      <c r="O107" s="179" t="e">
        <f t="shared" si="29"/>
        <v>#DIV/0!</v>
      </c>
      <c r="P107" s="142" t="e">
        <f t="shared" si="30"/>
        <v>#DIV/0!</v>
      </c>
      <c r="Q107" s="66">
        <f>'Degree Days (DD)'!C91</f>
        <v>0</v>
      </c>
      <c r="R107" s="82"/>
    </row>
    <row r="108" spans="1:18" ht="15.75">
      <c r="A108" s="31"/>
      <c r="B108" s="141" t="s">
        <v>179</v>
      </c>
      <c r="C108" s="327"/>
      <c r="D108" s="142" t="e">
        <f t="shared" si="25"/>
        <v>#DIV/0!</v>
      </c>
      <c r="E108" s="340"/>
      <c r="F108" s="179" t="e">
        <f t="shared" si="26"/>
        <v>#DIV/0!</v>
      </c>
      <c r="G108" s="142" t="e">
        <f t="shared" si="27"/>
        <v>#DIV/0!</v>
      </c>
      <c r="H108" s="66">
        <f>'Degree Days (DD)'!C92</f>
        <v>0</v>
      </c>
      <c r="I108" s="82" t="e">
        <f>H108/H93</f>
        <v>#DIV/0!</v>
      </c>
      <c r="J108" s="31"/>
      <c r="K108" s="141" t="s">
        <v>179</v>
      </c>
      <c r="L108" s="327"/>
      <c r="M108" s="142" t="e">
        <f t="shared" si="28"/>
        <v>#DIV/0!</v>
      </c>
      <c r="N108" s="340"/>
      <c r="O108" s="179" t="e">
        <f t="shared" si="29"/>
        <v>#DIV/0!</v>
      </c>
      <c r="P108" s="142" t="e">
        <f t="shared" si="30"/>
        <v>#DIV/0!</v>
      </c>
      <c r="Q108" s="66">
        <f>'Degree Days (DD)'!C92</f>
        <v>0</v>
      </c>
      <c r="R108" s="82" t="e">
        <f>Q108/Q93</f>
        <v>#DIV/0!</v>
      </c>
    </row>
    <row r="109" spans="1:18" ht="15.75">
      <c r="A109" s="31"/>
      <c r="B109" s="141" t="s">
        <v>111</v>
      </c>
      <c r="C109" s="327"/>
      <c r="D109" s="142" t="e">
        <f t="shared" si="25"/>
        <v>#DIV/0!</v>
      </c>
      <c r="E109" s="340"/>
      <c r="F109" s="179" t="e">
        <f t="shared" si="26"/>
        <v>#DIV/0!</v>
      </c>
      <c r="G109" s="142" t="e">
        <f t="shared" si="27"/>
        <v>#DIV/0!</v>
      </c>
      <c r="H109" s="66">
        <f>'Degree Days (DD)'!C93</f>
        <v>0</v>
      </c>
      <c r="I109" s="82" t="e">
        <f>H109/H94</f>
        <v>#DIV/0!</v>
      </c>
      <c r="J109" s="31"/>
      <c r="K109" s="141" t="s">
        <v>111</v>
      </c>
      <c r="L109" s="327"/>
      <c r="M109" s="142" t="e">
        <f t="shared" si="28"/>
        <v>#DIV/0!</v>
      </c>
      <c r="N109" s="340"/>
      <c r="O109" s="179" t="e">
        <f t="shared" si="29"/>
        <v>#DIV/0!</v>
      </c>
      <c r="P109" s="142" t="e">
        <f t="shared" si="30"/>
        <v>#DIV/0!</v>
      </c>
      <c r="Q109" s="66">
        <f>'Degree Days (DD)'!C93</f>
        <v>0</v>
      </c>
      <c r="R109" s="82" t="e">
        <f>Q109/Q94</f>
        <v>#DIV/0!</v>
      </c>
    </row>
    <row r="110" spans="1:18" ht="16.5" thickBot="1">
      <c r="A110" s="31"/>
      <c r="B110" s="145" t="s">
        <v>122</v>
      </c>
      <c r="C110" s="328"/>
      <c r="D110" s="83" t="e">
        <f t="shared" si="25"/>
        <v>#DIV/0!</v>
      </c>
      <c r="E110" s="293"/>
      <c r="F110" s="181" t="e">
        <f t="shared" si="26"/>
        <v>#DIV/0!</v>
      </c>
      <c r="G110" s="83" t="e">
        <f t="shared" si="27"/>
        <v>#DIV/0!</v>
      </c>
      <c r="H110" s="70">
        <f>'Degree Days (DD)'!C94</f>
        <v>0</v>
      </c>
      <c r="I110" s="83" t="e">
        <f>H110/H95</f>
        <v>#DIV/0!</v>
      </c>
      <c r="J110" s="31"/>
      <c r="K110" s="145" t="s">
        <v>122</v>
      </c>
      <c r="L110" s="328"/>
      <c r="M110" s="83" t="e">
        <f t="shared" si="28"/>
        <v>#DIV/0!</v>
      </c>
      <c r="N110" s="293"/>
      <c r="O110" s="181" t="e">
        <f t="shared" si="29"/>
        <v>#DIV/0!</v>
      </c>
      <c r="P110" s="83" t="e">
        <f t="shared" si="30"/>
        <v>#DIV/0!</v>
      </c>
      <c r="Q110" s="66">
        <f>'Degree Days (DD)'!C94</f>
        <v>0</v>
      </c>
      <c r="R110" s="83" t="e">
        <f>Q110/Q95</f>
        <v>#DIV/0!</v>
      </c>
    </row>
    <row r="111" spans="1:18" s="271" customFormat="1" ht="16.5" thickTop="1">
      <c r="A111" s="260"/>
      <c r="B111" s="261"/>
      <c r="C111" s="268">
        <f>SUM(C99:C110)</f>
        <v>0</v>
      </c>
      <c r="D111" s="267" t="e">
        <f t="shared" si="25"/>
        <v>#DIV/0!</v>
      </c>
      <c r="E111" s="347">
        <f>SUM(E99:E110)</f>
        <v>0</v>
      </c>
      <c r="F111" s="348" t="e">
        <f t="shared" si="26"/>
        <v>#DIV/0!</v>
      </c>
      <c r="G111" s="267" t="e">
        <f t="shared" si="27"/>
        <v>#DIV/0!</v>
      </c>
      <c r="H111" s="304">
        <f>'Degree Days (DD)'!C95</f>
        <v>0</v>
      </c>
      <c r="I111" s="305">
        <f>H111/H96</f>
        <v>0</v>
      </c>
      <c r="J111" s="260"/>
      <c r="K111" s="261"/>
      <c r="L111" s="268">
        <f>SUM(L99:L110)</f>
        <v>0</v>
      </c>
      <c r="M111" s="267" t="e">
        <f t="shared" si="28"/>
        <v>#DIV/0!</v>
      </c>
      <c r="N111" s="347">
        <f>SUM(N99:N110)</f>
        <v>0</v>
      </c>
      <c r="O111" s="348" t="e">
        <f t="shared" si="29"/>
        <v>#DIV/0!</v>
      </c>
      <c r="P111" s="267" t="e">
        <f t="shared" si="30"/>
        <v>#DIV/0!</v>
      </c>
      <c r="Q111" s="266">
        <f>'Degree Days (DD)'!C95</f>
        <v>0</v>
      </c>
      <c r="R111" s="305">
        <f>Q111/Q96</f>
        <v>0</v>
      </c>
    </row>
    <row r="113" spans="1:14" ht="12.75">
      <c r="A113" s="165" t="str">
        <f>UtilSum!G46</f>
        <v>There is no copyright on this.  Please spread it around.  The more use the better!</v>
      </c>
      <c r="J113" s="165" t="str">
        <f>A113</f>
        <v>There is no copyright on this.  Please spread it around.  The more use the better!</v>
      </c>
      <c r="L113" s="294"/>
      <c r="M113" s="175"/>
      <c r="N113" s="333"/>
    </row>
  </sheetData>
  <sheetProtection/>
  <printOptions horizontalCentered="1" verticalCentered="1"/>
  <pageMargins left="0.2" right="0.2" top="0.2" bottom="0.2" header="0.5" footer="0.5"/>
  <pageSetup orientation="portrait"/>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BK111"/>
  <sheetViews>
    <sheetView zoomScalePageLayoutView="0" workbookViewId="0" topLeftCell="A1">
      <pane ySplit="6" topLeftCell="A22" activePane="bottomLeft" state="frozen"/>
      <selection pane="topLeft" activeCell="A1" sqref="A1"/>
      <selection pane="bottomLeft" activeCell="A38" sqref="A22:IV38"/>
    </sheetView>
  </sheetViews>
  <sheetFormatPr defaultColWidth="10.75390625" defaultRowHeight="12.75"/>
  <cols>
    <col min="1" max="1" width="8.875" style="31" customWidth="1"/>
    <col min="2" max="2" width="9.00390625" style="31" customWidth="1"/>
    <col min="3" max="3" width="10.875" style="233" customWidth="1"/>
    <col min="4" max="4" width="10.125" style="130" customWidth="1"/>
    <col min="5" max="5" width="10.375" style="244" customWidth="1"/>
    <col min="6" max="6" width="11.25390625" style="133" customWidth="1"/>
    <col min="7" max="7" width="10.125" style="31" customWidth="1"/>
    <col min="8" max="8" width="8.375" style="134" customWidth="1"/>
    <col min="9" max="9" width="9.875" style="31" customWidth="1"/>
    <col min="10" max="10" width="9.375" style="32" customWidth="1"/>
    <col min="11" max="11" width="10.75390625" style="32" customWidth="1"/>
    <col min="12" max="12" width="10.25390625" style="256" customWidth="1"/>
    <col min="13" max="13" width="10.00390625" style="32" customWidth="1"/>
    <col min="14" max="14" width="9.625" style="259" customWidth="1"/>
    <col min="15" max="15" width="10.75390625" style="32" customWidth="1"/>
    <col min="16" max="16" width="10.25390625" style="32" customWidth="1"/>
    <col min="17" max="17" width="10.25390625" style="134" customWidth="1"/>
    <col min="18" max="18" width="10.875" style="31" customWidth="1"/>
    <col min="19" max="63" width="10.75390625" style="28" customWidth="1"/>
    <col min="64" max="16384" width="10.75390625" style="32" customWidth="1"/>
  </cols>
  <sheetData>
    <row r="1" spans="4:16" ht="18.75">
      <c r="D1" s="131" t="s">
        <v>172</v>
      </c>
      <c r="J1" s="31"/>
      <c r="K1" s="31"/>
      <c r="L1" s="233"/>
      <c r="M1" s="131" t="s">
        <v>172</v>
      </c>
      <c r="N1" s="244"/>
      <c r="O1" s="31"/>
      <c r="P1" s="31"/>
    </row>
    <row r="2" spans="4:16" ht="15.75">
      <c r="D2" s="30" t="str">
        <f>UtilSum!G3</f>
        <v>Insert Congregation Name in cell G3 on the UtilSum sheet</v>
      </c>
      <c r="J2" s="31"/>
      <c r="K2" s="31"/>
      <c r="L2" s="233"/>
      <c r="M2" s="30" t="str">
        <f>D2</f>
        <v>Insert Congregation Name in cell G3 on the UtilSum sheet</v>
      </c>
      <c r="N2" s="244"/>
      <c r="O2" s="31"/>
      <c r="P2" s="31"/>
    </row>
    <row r="3" spans="2:63" s="31" customFormat="1" ht="15.75">
      <c r="B3" s="135" t="s">
        <v>190</v>
      </c>
      <c r="C3" s="234"/>
      <c r="D3" s="136"/>
      <c r="E3" s="245"/>
      <c r="F3" s="137"/>
      <c r="H3" s="134"/>
      <c r="K3" s="135" t="s">
        <v>190</v>
      </c>
      <c r="L3" s="234"/>
      <c r="M3" s="136"/>
      <c r="N3" s="245"/>
      <c r="O3" s="138"/>
      <c r="Q3" s="134"/>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row>
    <row r="4" spans="2:18" ht="15.75">
      <c r="B4" s="139" t="s">
        <v>125</v>
      </c>
      <c r="C4" s="235"/>
      <c r="D4" s="140" t="s">
        <v>16</v>
      </c>
      <c r="E4" s="246" t="s">
        <v>15</v>
      </c>
      <c r="F4" s="277"/>
      <c r="G4" s="278"/>
      <c r="H4" s="66"/>
      <c r="I4" s="48"/>
      <c r="J4" s="31"/>
      <c r="K4" s="139" t="s">
        <v>125</v>
      </c>
      <c r="L4" s="235"/>
      <c r="M4" s="140" t="s">
        <v>16</v>
      </c>
      <c r="N4" s="246" t="s">
        <v>15</v>
      </c>
      <c r="O4" s="279"/>
      <c r="P4" s="278"/>
      <c r="Q4" s="66"/>
      <c r="R4" s="48"/>
    </row>
    <row r="5" spans="2:16" ht="15.75">
      <c r="B5" s="139" t="s">
        <v>126</v>
      </c>
      <c r="C5" s="235"/>
      <c r="D5" s="233"/>
      <c r="J5" s="31"/>
      <c r="K5" s="139" t="s">
        <v>126</v>
      </c>
      <c r="L5" s="255"/>
      <c r="M5" s="233"/>
      <c r="N5" s="244"/>
      <c r="O5" s="31"/>
      <c r="P5" s="31"/>
    </row>
    <row r="6" spans="1:63" s="123" customFormat="1" ht="42.75" customHeight="1" thickBot="1">
      <c r="A6" s="127" t="s">
        <v>173</v>
      </c>
      <c r="B6" s="127" t="s">
        <v>19</v>
      </c>
      <c r="C6" s="236" t="s">
        <v>96</v>
      </c>
      <c r="D6" s="127" t="s">
        <v>110</v>
      </c>
      <c r="E6" s="247" t="s">
        <v>78</v>
      </c>
      <c r="F6" s="128" t="s">
        <v>79</v>
      </c>
      <c r="G6" s="127" t="s">
        <v>76</v>
      </c>
      <c r="H6" s="129" t="s">
        <v>109</v>
      </c>
      <c r="I6" s="127" t="s">
        <v>77</v>
      </c>
      <c r="J6" s="127" t="s">
        <v>173</v>
      </c>
      <c r="K6" s="127" t="s">
        <v>19</v>
      </c>
      <c r="L6" s="236" t="s">
        <v>96</v>
      </c>
      <c r="M6" s="127" t="s">
        <v>110</v>
      </c>
      <c r="N6" s="247" t="s">
        <v>78</v>
      </c>
      <c r="O6" s="128" t="s">
        <v>79</v>
      </c>
      <c r="P6" s="127" t="s">
        <v>76</v>
      </c>
      <c r="Q6" s="129" t="s">
        <v>109</v>
      </c>
      <c r="R6" s="127" t="s">
        <v>77</v>
      </c>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row>
    <row r="7" spans="1:18" ht="12.75" customHeight="1" hidden="1" thickTop="1">
      <c r="A7" s="41">
        <v>2008</v>
      </c>
      <c r="B7" s="141" t="s">
        <v>60</v>
      </c>
      <c r="C7" s="237"/>
      <c r="D7" s="16"/>
      <c r="E7" s="248"/>
      <c r="F7" s="189" t="e">
        <f>C7/E7</f>
        <v>#DIV/0!</v>
      </c>
      <c r="G7" s="16"/>
      <c r="H7" s="66" t="e">
        <f>'Degree Days (DD)'!#REF!</f>
        <v>#REF!</v>
      </c>
      <c r="I7" s="142"/>
      <c r="J7" s="41">
        <f>A7</f>
        <v>2008</v>
      </c>
      <c r="K7" s="141" t="s">
        <v>60</v>
      </c>
      <c r="L7" s="242"/>
      <c r="M7" s="132"/>
      <c r="N7" s="257"/>
      <c r="O7" s="189" t="e">
        <f aca="true" t="shared" si="0" ref="O7:O18">L7/N7</f>
        <v>#DIV/0!</v>
      </c>
      <c r="P7" s="132"/>
      <c r="Q7" s="66" t="e">
        <f>'Degree Days (DD)'!#REF!</f>
        <v>#REF!</v>
      </c>
      <c r="R7" s="132"/>
    </row>
    <row r="8" spans="1:18" ht="12.75" customHeight="1" hidden="1">
      <c r="A8" s="144"/>
      <c r="B8" s="141" t="s">
        <v>103</v>
      </c>
      <c r="C8" s="237"/>
      <c r="D8" s="16"/>
      <c r="E8" s="248"/>
      <c r="F8" s="189" t="e">
        <f aca="true" t="shared" si="1" ref="F8:F19">C8/E8</f>
        <v>#DIV/0!</v>
      </c>
      <c r="G8" s="16"/>
      <c r="H8" s="66" t="e">
        <f>'Degree Days (DD)'!#REF!</f>
        <v>#REF!</v>
      </c>
      <c r="I8" s="132"/>
      <c r="J8" s="144"/>
      <c r="K8" s="141" t="s">
        <v>103</v>
      </c>
      <c r="L8" s="242"/>
      <c r="M8" s="132"/>
      <c r="N8" s="257"/>
      <c r="O8" s="189" t="e">
        <f t="shared" si="0"/>
        <v>#DIV/0!</v>
      </c>
      <c r="P8" s="132"/>
      <c r="Q8" s="66" t="e">
        <f>'Degree Days (DD)'!#REF!</f>
        <v>#REF!</v>
      </c>
      <c r="R8" s="132"/>
    </row>
    <row r="9" spans="2:18" ht="12.75" customHeight="1" hidden="1">
      <c r="B9" s="141" t="s">
        <v>98</v>
      </c>
      <c r="C9" s="238"/>
      <c r="D9" s="16"/>
      <c r="E9" s="248"/>
      <c r="F9" s="189" t="e">
        <f t="shared" si="1"/>
        <v>#DIV/0!</v>
      </c>
      <c r="G9" s="16"/>
      <c r="H9" s="66" t="e">
        <f>'Degree Days (DD)'!#REF!</f>
        <v>#REF!</v>
      </c>
      <c r="I9" s="132"/>
      <c r="J9" s="31"/>
      <c r="K9" s="141" t="s">
        <v>98</v>
      </c>
      <c r="L9" s="238"/>
      <c r="M9" s="16"/>
      <c r="N9" s="248"/>
      <c r="O9" s="189" t="e">
        <f t="shared" si="0"/>
        <v>#DIV/0!</v>
      </c>
      <c r="P9" s="132"/>
      <c r="Q9" s="66" t="e">
        <f>'Degree Days (DD)'!#REF!</f>
        <v>#REF!</v>
      </c>
      <c r="R9" s="132"/>
    </row>
    <row r="10" spans="2:18" ht="12.75" customHeight="1" hidden="1">
      <c r="B10" s="141" t="s">
        <v>99</v>
      </c>
      <c r="C10" s="237"/>
      <c r="D10" s="16"/>
      <c r="E10" s="248"/>
      <c r="F10" s="189" t="e">
        <f t="shared" si="1"/>
        <v>#DIV/0!</v>
      </c>
      <c r="G10" s="16"/>
      <c r="H10" s="66" t="e">
        <f>'Degree Days (DD)'!#REF!</f>
        <v>#REF!</v>
      </c>
      <c r="I10" s="132"/>
      <c r="J10" s="31"/>
      <c r="K10" s="141" t="s">
        <v>99</v>
      </c>
      <c r="L10" s="242"/>
      <c r="M10" s="132"/>
      <c r="N10" s="257"/>
      <c r="O10" s="189" t="e">
        <f t="shared" si="0"/>
        <v>#DIV/0!</v>
      </c>
      <c r="P10" s="132"/>
      <c r="Q10" s="66" t="e">
        <f>'Degree Days (DD)'!#REF!</f>
        <v>#REF!</v>
      </c>
      <c r="R10" s="132"/>
    </row>
    <row r="11" spans="2:18" ht="12.75" customHeight="1" hidden="1">
      <c r="B11" s="141" t="s">
        <v>100</v>
      </c>
      <c r="C11" s="237"/>
      <c r="D11" s="16"/>
      <c r="E11" s="248"/>
      <c r="F11" s="189" t="e">
        <f t="shared" si="1"/>
        <v>#DIV/0!</v>
      </c>
      <c r="G11" s="16"/>
      <c r="H11" s="66" t="e">
        <f>'Degree Days (DD)'!#REF!</f>
        <v>#REF!</v>
      </c>
      <c r="I11" s="132"/>
      <c r="J11" s="31"/>
      <c r="K11" s="141" t="s">
        <v>100</v>
      </c>
      <c r="L11" s="242"/>
      <c r="M11" s="132"/>
      <c r="N11" s="257"/>
      <c r="O11" s="189" t="e">
        <f t="shared" si="0"/>
        <v>#DIV/0!</v>
      </c>
      <c r="P11" s="132"/>
      <c r="Q11" s="66" t="e">
        <f>'Degree Days (DD)'!#REF!</f>
        <v>#REF!</v>
      </c>
      <c r="R11" s="132"/>
    </row>
    <row r="12" spans="2:18" ht="12.75" customHeight="1" hidden="1">
      <c r="B12" s="141" t="s">
        <v>101</v>
      </c>
      <c r="C12" s="237"/>
      <c r="D12" s="16"/>
      <c r="E12" s="248"/>
      <c r="F12" s="189" t="e">
        <f t="shared" si="1"/>
        <v>#DIV/0!</v>
      </c>
      <c r="G12" s="16"/>
      <c r="H12" s="66" t="e">
        <f>'Degree Days (DD)'!#REF!</f>
        <v>#REF!</v>
      </c>
      <c r="I12" s="132"/>
      <c r="J12" s="31"/>
      <c r="K12" s="141" t="s">
        <v>101</v>
      </c>
      <c r="L12" s="242"/>
      <c r="M12" s="132"/>
      <c r="N12" s="257"/>
      <c r="O12" s="189" t="e">
        <f t="shared" si="0"/>
        <v>#DIV/0!</v>
      </c>
      <c r="P12" s="132"/>
      <c r="Q12" s="66" t="e">
        <f>'Degree Days (DD)'!#REF!</f>
        <v>#REF!</v>
      </c>
      <c r="R12" s="132"/>
    </row>
    <row r="13" spans="2:18" ht="12.75" customHeight="1" hidden="1">
      <c r="B13" s="141" t="s">
        <v>102</v>
      </c>
      <c r="C13" s="237"/>
      <c r="D13" s="16"/>
      <c r="E13" s="248"/>
      <c r="F13" s="189" t="e">
        <f t="shared" si="1"/>
        <v>#DIV/0!</v>
      </c>
      <c r="G13" s="16"/>
      <c r="H13" s="66" t="e">
        <f>'Degree Days (DD)'!#REF!</f>
        <v>#REF!</v>
      </c>
      <c r="I13" s="132"/>
      <c r="J13" s="31"/>
      <c r="K13" s="141" t="s">
        <v>102</v>
      </c>
      <c r="L13" s="242"/>
      <c r="M13" s="132"/>
      <c r="N13" s="257"/>
      <c r="O13" s="189" t="e">
        <f t="shared" si="0"/>
        <v>#DIV/0!</v>
      </c>
      <c r="P13" s="132"/>
      <c r="Q13" s="66" t="e">
        <f>'Degree Days (DD)'!#REF!</f>
        <v>#REF!</v>
      </c>
      <c r="R13" s="132"/>
    </row>
    <row r="14" spans="2:18" ht="12.75" customHeight="1" hidden="1">
      <c r="B14" s="141" t="s">
        <v>157</v>
      </c>
      <c r="C14" s="237"/>
      <c r="D14" s="16"/>
      <c r="E14" s="248"/>
      <c r="F14" s="189" t="e">
        <f t="shared" si="1"/>
        <v>#DIV/0!</v>
      </c>
      <c r="G14" s="16"/>
      <c r="H14" s="66" t="e">
        <f>'Degree Days (DD)'!#REF!</f>
        <v>#REF!</v>
      </c>
      <c r="I14" s="132"/>
      <c r="J14" s="31"/>
      <c r="K14" s="141" t="s">
        <v>157</v>
      </c>
      <c r="L14" s="242"/>
      <c r="M14" s="132"/>
      <c r="N14" s="257"/>
      <c r="O14" s="189" t="e">
        <f t="shared" si="0"/>
        <v>#DIV/0!</v>
      </c>
      <c r="P14" s="132"/>
      <c r="Q14" s="66" t="e">
        <f>'Degree Days (DD)'!#REF!</f>
        <v>#REF!</v>
      </c>
      <c r="R14" s="132"/>
    </row>
    <row r="15" spans="2:18" ht="12.75" customHeight="1" hidden="1">
      <c r="B15" s="141" t="s">
        <v>158</v>
      </c>
      <c r="C15" s="237"/>
      <c r="D15" s="16"/>
      <c r="E15" s="248"/>
      <c r="F15" s="189" t="e">
        <f t="shared" si="1"/>
        <v>#DIV/0!</v>
      </c>
      <c r="G15" s="16"/>
      <c r="H15" s="66" t="e">
        <f>'Degree Days (DD)'!#REF!</f>
        <v>#REF!</v>
      </c>
      <c r="I15" s="132"/>
      <c r="J15" s="31"/>
      <c r="K15" s="141" t="s">
        <v>158</v>
      </c>
      <c r="L15" s="242"/>
      <c r="M15" s="132"/>
      <c r="N15" s="257"/>
      <c r="O15" s="189" t="e">
        <f t="shared" si="0"/>
        <v>#DIV/0!</v>
      </c>
      <c r="P15" s="132"/>
      <c r="Q15" s="66" t="e">
        <f>'Degree Days (DD)'!#REF!</f>
        <v>#REF!</v>
      </c>
      <c r="R15" s="132"/>
    </row>
    <row r="16" spans="2:18" ht="12.75" customHeight="1" hidden="1">
      <c r="B16" s="141" t="s">
        <v>179</v>
      </c>
      <c r="C16" s="237"/>
      <c r="D16" s="16"/>
      <c r="E16" s="248"/>
      <c r="F16" s="189" t="e">
        <f t="shared" si="1"/>
        <v>#DIV/0!</v>
      </c>
      <c r="G16" s="16"/>
      <c r="H16" s="66" t="e">
        <f>'Degree Days (DD)'!#REF!</f>
        <v>#REF!</v>
      </c>
      <c r="I16" s="132"/>
      <c r="J16" s="31"/>
      <c r="K16" s="141" t="s">
        <v>179</v>
      </c>
      <c r="L16" s="242"/>
      <c r="M16" s="132"/>
      <c r="N16" s="257"/>
      <c r="O16" s="189" t="e">
        <f t="shared" si="0"/>
        <v>#DIV/0!</v>
      </c>
      <c r="P16" s="132"/>
      <c r="Q16" s="66" t="e">
        <f>'Degree Days (DD)'!#REF!</f>
        <v>#REF!</v>
      </c>
      <c r="R16" s="132"/>
    </row>
    <row r="17" spans="2:18" ht="12.75" customHeight="1" hidden="1">
      <c r="B17" s="141" t="s">
        <v>111</v>
      </c>
      <c r="C17" s="237"/>
      <c r="D17" s="16"/>
      <c r="E17" s="248"/>
      <c r="F17" s="189" t="e">
        <f t="shared" si="1"/>
        <v>#DIV/0!</v>
      </c>
      <c r="G17" s="16"/>
      <c r="H17" s="66" t="e">
        <f>'Degree Days (DD)'!#REF!</f>
        <v>#REF!</v>
      </c>
      <c r="I17" s="132"/>
      <c r="J17" s="31"/>
      <c r="K17" s="141" t="s">
        <v>111</v>
      </c>
      <c r="L17" s="242"/>
      <c r="M17" s="132"/>
      <c r="N17" s="257"/>
      <c r="O17" s="189" t="e">
        <f t="shared" si="0"/>
        <v>#DIV/0!</v>
      </c>
      <c r="P17" s="132"/>
      <c r="Q17" s="66" t="e">
        <f>'Degree Days (DD)'!#REF!</f>
        <v>#REF!</v>
      </c>
      <c r="R17" s="132"/>
    </row>
    <row r="18" spans="2:18" ht="12.75" customHeight="1" hidden="1" thickBot="1">
      <c r="B18" s="145" t="s">
        <v>122</v>
      </c>
      <c r="C18" s="239"/>
      <c r="D18" s="18"/>
      <c r="E18" s="249"/>
      <c r="F18" s="189" t="e">
        <f t="shared" si="1"/>
        <v>#DIV/0!</v>
      </c>
      <c r="G18" s="18"/>
      <c r="H18" s="66" t="e">
        <f>'Degree Days (DD)'!#REF!</f>
        <v>#REF!</v>
      </c>
      <c r="I18" s="132"/>
      <c r="J18" s="31"/>
      <c r="K18" s="145" t="s">
        <v>122</v>
      </c>
      <c r="L18" s="243"/>
      <c r="M18" s="146"/>
      <c r="N18" s="258"/>
      <c r="O18" s="189" t="e">
        <f t="shared" si="0"/>
        <v>#DIV/0!</v>
      </c>
      <c r="P18" s="146"/>
      <c r="Q18" s="146" t="e">
        <f>'Degree Days (DD)'!#REF!</f>
        <v>#REF!</v>
      </c>
      <c r="R18" s="146"/>
    </row>
    <row r="19" spans="1:63" s="272" customFormat="1" ht="12.75" customHeight="1" hidden="1" thickTop="1">
      <c r="A19" s="260"/>
      <c r="B19" s="261"/>
      <c r="C19" s="262">
        <f>SUM(C7:C18)</f>
        <v>0</v>
      </c>
      <c r="D19" s="263"/>
      <c r="E19" s="264">
        <f>SUM(E7:E18)</f>
        <v>0</v>
      </c>
      <c r="F19" s="265" t="e">
        <f t="shared" si="1"/>
        <v>#DIV/0!</v>
      </c>
      <c r="G19" s="263"/>
      <c r="H19" s="266" t="e">
        <f>'Degree Days (DD)'!#REF!</f>
        <v>#REF!</v>
      </c>
      <c r="I19" s="267"/>
      <c r="J19" s="260"/>
      <c r="K19" s="261"/>
      <c r="L19" s="268">
        <f>SUM(L7:L18)</f>
        <v>0</v>
      </c>
      <c r="M19" s="267"/>
      <c r="N19" s="269">
        <f>SUM(N7:N18)</f>
        <v>0</v>
      </c>
      <c r="O19" s="270" t="e">
        <f>L19/N19</f>
        <v>#DIV/0!</v>
      </c>
      <c r="P19" s="267" t="e">
        <f>N19/N5</f>
        <v>#DIV/0!</v>
      </c>
      <c r="Q19" s="269" t="e">
        <f>'Degree Days (DD)'!#REF!</f>
        <v>#REF!</v>
      </c>
      <c r="R19" s="267" t="e">
        <f>Q19/Q5</f>
        <v>#REF!</v>
      </c>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row>
    <row r="20" spans="1:63" s="123" customFormat="1" ht="12.75" customHeight="1" hidden="1">
      <c r="A20" s="166"/>
      <c r="B20" s="166"/>
      <c r="C20" s="241"/>
      <c r="D20" s="166"/>
      <c r="E20" s="251"/>
      <c r="F20" s="187"/>
      <c r="G20" s="166"/>
      <c r="H20" s="188"/>
      <c r="I20" s="166"/>
      <c r="J20" s="166"/>
      <c r="K20" s="166"/>
      <c r="L20" s="241"/>
      <c r="M20" s="166"/>
      <c r="N20" s="251"/>
      <c r="O20" s="166"/>
      <c r="P20" s="166"/>
      <c r="Q20" s="188"/>
      <c r="R20" s="16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row>
    <row r="21" spans="1:63" s="123" customFormat="1" ht="12.75" customHeight="1" hidden="1">
      <c r="A21" s="166"/>
      <c r="B21" s="166"/>
      <c r="C21" s="241"/>
      <c r="D21" s="166"/>
      <c r="E21" s="251"/>
      <c r="F21" s="187"/>
      <c r="G21" s="166"/>
      <c r="H21" s="188"/>
      <c r="I21" s="166"/>
      <c r="J21" s="166"/>
      <c r="K21" s="166"/>
      <c r="L21" s="241"/>
      <c r="M21" s="166"/>
      <c r="N21" s="251"/>
      <c r="O21" s="166"/>
      <c r="P21" s="166"/>
      <c r="Q21" s="188"/>
      <c r="R21" s="16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row>
    <row r="22" spans="2:18" ht="12.75" customHeight="1" hidden="1" thickTop="1">
      <c r="B22" s="148"/>
      <c r="C22" s="240"/>
      <c r="D22" s="16"/>
      <c r="E22" s="250"/>
      <c r="F22" s="189"/>
      <c r="G22" s="16"/>
      <c r="H22" s="26"/>
      <c r="I22" s="16"/>
      <c r="J22" s="31"/>
      <c r="K22" s="148"/>
      <c r="L22" s="233"/>
      <c r="M22" s="16"/>
      <c r="N22" s="250"/>
      <c r="O22" s="189"/>
      <c r="P22" s="16"/>
      <c r="Q22" s="132"/>
      <c r="R22" s="16"/>
    </row>
    <row r="23" ht="12.75" customHeight="1" hidden="1"/>
    <row r="24" spans="1:18" ht="12.75" customHeight="1" hidden="1">
      <c r="A24" s="41">
        <v>2010</v>
      </c>
      <c r="B24" s="141" t="s">
        <v>60</v>
      </c>
      <c r="C24" s="242"/>
      <c r="D24" s="142" t="e">
        <f>C24/#REF!</f>
        <v>#REF!</v>
      </c>
      <c r="E24" s="252"/>
      <c r="F24" s="149" t="e">
        <f>C24/E24</f>
        <v>#DIV/0!</v>
      </c>
      <c r="G24" s="142" t="e">
        <f>E24/#REF!</f>
        <v>#REF!</v>
      </c>
      <c r="H24" s="66" t="e">
        <f>'Degree Days (DD)'!#REF!</f>
        <v>#REF!</v>
      </c>
      <c r="I24" s="142"/>
      <c r="J24" s="41">
        <f>A24</f>
        <v>2010</v>
      </c>
      <c r="K24" s="141" t="s">
        <v>60</v>
      </c>
      <c r="L24" s="242"/>
      <c r="M24" s="142" t="e">
        <f>L24/#REF!</f>
        <v>#REF!</v>
      </c>
      <c r="N24" s="252"/>
      <c r="O24" s="149" t="e">
        <f>L24/N24</f>
        <v>#DIV/0!</v>
      </c>
      <c r="P24" s="142" t="e">
        <f>N24/#REF!</f>
        <v>#REF!</v>
      </c>
      <c r="Q24" s="132" t="e">
        <f>'Degree Days (DD)'!#REF!</f>
        <v>#REF!</v>
      </c>
      <c r="R24" s="16" t="e">
        <f>Q24/Q21</f>
        <v>#REF!</v>
      </c>
    </row>
    <row r="25" spans="1:18" ht="15.75" hidden="1">
      <c r="A25" s="144"/>
      <c r="B25" s="141" t="s">
        <v>103</v>
      </c>
      <c r="C25" s="242"/>
      <c r="D25" s="142" t="e">
        <f>C25/#REF!</f>
        <v>#REF!</v>
      </c>
      <c r="E25" s="252"/>
      <c r="F25" s="149" t="e">
        <f aca="true" t="shared" si="2" ref="F25:F36">C25/E25</f>
        <v>#DIV/0!</v>
      </c>
      <c r="G25" s="142" t="e">
        <f>E25/#REF!</f>
        <v>#REF!</v>
      </c>
      <c r="H25" s="66" t="e">
        <f>'Degree Days (DD)'!#REF!</f>
        <v>#REF!</v>
      </c>
      <c r="I25" s="142"/>
      <c r="J25" s="144"/>
      <c r="K25" s="141" t="s">
        <v>103</v>
      </c>
      <c r="L25" s="242"/>
      <c r="M25" s="142" t="e">
        <f>L25/#REF!</f>
        <v>#REF!</v>
      </c>
      <c r="N25" s="252"/>
      <c r="O25" s="149" t="e">
        <f>L25/N25</f>
        <v>#DIV/0!</v>
      </c>
      <c r="P25" s="142" t="e">
        <f>N25/#REF!</f>
        <v>#REF!</v>
      </c>
      <c r="Q25" s="132" t="e">
        <f>'Degree Days (DD)'!#REF!</f>
        <v>#REF!</v>
      </c>
      <c r="R25" s="16" t="e">
        <f>Q25/#REF!</f>
        <v>#REF!</v>
      </c>
    </row>
    <row r="26" spans="2:18" ht="15.75" hidden="1">
      <c r="B26" s="141" t="s">
        <v>98</v>
      </c>
      <c r="C26" s="242"/>
      <c r="D26" s="142" t="e">
        <f>C26/#REF!</f>
        <v>#REF!</v>
      </c>
      <c r="E26" s="252"/>
      <c r="F26" s="149" t="e">
        <f t="shared" si="2"/>
        <v>#DIV/0!</v>
      </c>
      <c r="G26" s="142" t="e">
        <f>E26/#REF!</f>
        <v>#REF!</v>
      </c>
      <c r="H26" s="66" t="e">
        <f>'Degree Days (DD)'!#REF!</f>
        <v>#REF!</v>
      </c>
      <c r="I26" s="142"/>
      <c r="J26" s="31"/>
      <c r="K26" s="141" t="s">
        <v>98</v>
      </c>
      <c r="L26" s="242"/>
      <c r="M26" s="142" t="e">
        <f>L26/#REF!</f>
        <v>#REF!</v>
      </c>
      <c r="N26" s="252"/>
      <c r="O26" s="149" t="e">
        <f aca="true" t="shared" si="3" ref="O26:O36">L26/N26</f>
        <v>#DIV/0!</v>
      </c>
      <c r="P26" s="142" t="e">
        <f>N26/#REF!</f>
        <v>#REF!</v>
      </c>
      <c r="Q26" s="132" t="e">
        <f>'Degree Days (DD)'!#REF!</f>
        <v>#REF!</v>
      </c>
      <c r="R26" s="16" t="e">
        <f>Q26/#REF!</f>
        <v>#REF!</v>
      </c>
    </row>
    <row r="27" spans="2:18" ht="15.75" hidden="1">
      <c r="B27" s="141" t="s">
        <v>99</v>
      </c>
      <c r="C27" s="242"/>
      <c r="D27" s="142" t="e">
        <f>C27/#REF!</f>
        <v>#REF!</v>
      </c>
      <c r="E27" s="252"/>
      <c r="F27" s="149" t="e">
        <f t="shared" si="2"/>
        <v>#DIV/0!</v>
      </c>
      <c r="G27" s="142" t="e">
        <f>E27/#REF!</f>
        <v>#REF!</v>
      </c>
      <c r="H27" s="66" t="e">
        <f>'Degree Days (DD)'!#REF!</f>
        <v>#REF!</v>
      </c>
      <c r="I27" s="142" t="e">
        <f>H27/#REF!</f>
        <v>#REF!</v>
      </c>
      <c r="J27" s="31"/>
      <c r="K27" s="141" t="s">
        <v>99</v>
      </c>
      <c r="L27" s="242"/>
      <c r="M27" s="142" t="e">
        <f>L27/#REF!</f>
        <v>#REF!</v>
      </c>
      <c r="N27" s="252"/>
      <c r="O27" s="149" t="e">
        <f t="shared" si="3"/>
        <v>#DIV/0!</v>
      </c>
      <c r="P27" s="142" t="e">
        <f>N27/#REF!</f>
        <v>#REF!</v>
      </c>
      <c r="Q27" s="132" t="e">
        <f>'Degree Days (DD)'!#REF!</f>
        <v>#REF!</v>
      </c>
      <c r="R27" s="142" t="e">
        <f>Q27/#REF!</f>
        <v>#REF!</v>
      </c>
    </row>
    <row r="28" spans="2:18" ht="15.75" hidden="1">
      <c r="B28" s="141" t="s">
        <v>100</v>
      </c>
      <c r="C28" s="238"/>
      <c r="D28" s="142" t="e">
        <f>C28/#REF!</f>
        <v>#REF!</v>
      </c>
      <c r="E28" s="253"/>
      <c r="F28" s="149" t="e">
        <f t="shared" si="2"/>
        <v>#DIV/0!</v>
      </c>
      <c r="G28" s="142" t="e">
        <f>E28/#REF!</f>
        <v>#REF!</v>
      </c>
      <c r="H28" s="66" t="e">
        <f>'Degree Days (DD)'!#REF!</f>
        <v>#REF!</v>
      </c>
      <c r="I28" s="142" t="e">
        <f>H28/#REF!</f>
        <v>#REF!</v>
      </c>
      <c r="J28" s="31"/>
      <c r="K28" s="141" t="s">
        <v>100</v>
      </c>
      <c r="L28" s="238"/>
      <c r="M28" s="142" t="e">
        <f>L28/#REF!</f>
        <v>#REF!</v>
      </c>
      <c r="N28" s="253"/>
      <c r="O28" s="149" t="e">
        <f t="shared" si="3"/>
        <v>#DIV/0!</v>
      </c>
      <c r="P28" s="142" t="e">
        <f>N28/#REF!</f>
        <v>#REF!</v>
      </c>
      <c r="Q28" s="132" t="e">
        <f>'Degree Days (DD)'!#REF!</f>
        <v>#REF!</v>
      </c>
      <c r="R28" s="142" t="e">
        <f>Q28/#REF!</f>
        <v>#REF!</v>
      </c>
    </row>
    <row r="29" spans="2:18" ht="15.75" hidden="1">
      <c r="B29" s="141" t="s">
        <v>101</v>
      </c>
      <c r="C29" s="242"/>
      <c r="D29" s="142" t="e">
        <f>C29/#REF!</f>
        <v>#REF!</v>
      </c>
      <c r="E29" s="252"/>
      <c r="F29" s="149" t="e">
        <f t="shared" si="2"/>
        <v>#DIV/0!</v>
      </c>
      <c r="G29" s="142" t="e">
        <f>E29/#REF!</f>
        <v>#REF!</v>
      </c>
      <c r="H29" s="66" t="e">
        <f>'Degree Days (DD)'!#REF!</f>
        <v>#REF!</v>
      </c>
      <c r="I29" s="142" t="e">
        <f>H29/#REF!</f>
        <v>#REF!</v>
      </c>
      <c r="J29" s="31"/>
      <c r="K29" s="141" t="s">
        <v>101</v>
      </c>
      <c r="L29" s="242"/>
      <c r="M29" s="142" t="e">
        <f>L29/#REF!</f>
        <v>#REF!</v>
      </c>
      <c r="N29" s="252"/>
      <c r="O29" s="149" t="e">
        <f t="shared" si="3"/>
        <v>#DIV/0!</v>
      </c>
      <c r="P29" s="142" t="e">
        <f>N29/#REF!</f>
        <v>#REF!</v>
      </c>
      <c r="Q29" s="132" t="e">
        <f>'Degree Days (DD)'!#REF!</f>
        <v>#REF!</v>
      </c>
      <c r="R29" s="142" t="e">
        <f>Q29/#REF!</f>
        <v>#REF!</v>
      </c>
    </row>
    <row r="30" spans="2:18" ht="15.75" hidden="1">
      <c r="B30" s="141" t="s">
        <v>102</v>
      </c>
      <c r="C30" s="242"/>
      <c r="D30" s="142" t="e">
        <f>C30/#REF!</f>
        <v>#REF!</v>
      </c>
      <c r="E30" s="252"/>
      <c r="F30" s="149" t="e">
        <f t="shared" si="2"/>
        <v>#DIV/0!</v>
      </c>
      <c r="G30" s="142" t="e">
        <f>E30/#REF!</f>
        <v>#REF!</v>
      </c>
      <c r="H30" s="66" t="e">
        <f>'Degree Days (DD)'!#REF!</f>
        <v>#REF!</v>
      </c>
      <c r="I30" s="142" t="e">
        <f>H30/#REF!</f>
        <v>#REF!</v>
      </c>
      <c r="J30" s="31"/>
      <c r="K30" s="141" t="s">
        <v>102</v>
      </c>
      <c r="L30" s="242"/>
      <c r="M30" s="142" t="e">
        <f>L30/#REF!</f>
        <v>#REF!</v>
      </c>
      <c r="N30" s="252"/>
      <c r="O30" s="149" t="e">
        <f t="shared" si="3"/>
        <v>#DIV/0!</v>
      </c>
      <c r="P30" s="142" t="e">
        <f>N30/#REF!</f>
        <v>#REF!</v>
      </c>
      <c r="Q30" s="132" t="e">
        <f>'Degree Days (DD)'!#REF!</f>
        <v>#REF!</v>
      </c>
      <c r="R30" s="142" t="e">
        <f>Q30/#REF!</f>
        <v>#REF!</v>
      </c>
    </row>
    <row r="31" spans="2:18" ht="15.75" hidden="1">
      <c r="B31" s="141" t="s">
        <v>157</v>
      </c>
      <c r="C31" s="242"/>
      <c r="D31" s="142" t="e">
        <f>C31/#REF!</f>
        <v>#REF!</v>
      </c>
      <c r="E31" s="252"/>
      <c r="F31" s="149" t="e">
        <f t="shared" si="2"/>
        <v>#DIV/0!</v>
      </c>
      <c r="G31" s="142" t="e">
        <f>E31/#REF!</f>
        <v>#REF!</v>
      </c>
      <c r="H31" s="66" t="e">
        <f>'Degree Days (DD)'!#REF!</f>
        <v>#REF!</v>
      </c>
      <c r="I31" s="142" t="e">
        <f>H31/#REF!</f>
        <v>#REF!</v>
      </c>
      <c r="J31" s="31"/>
      <c r="K31" s="141" t="s">
        <v>157</v>
      </c>
      <c r="L31" s="242"/>
      <c r="M31" s="142" t="e">
        <f>L31/#REF!</f>
        <v>#REF!</v>
      </c>
      <c r="N31" s="252"/>
      <c r="O31" s="149" t="e">
        <f t="shared" si="3"/>
        <v>#DIV/0!</v>
      </c>
      <c r="P31" s="142" t="e">
        <f>N31/#REF!</f>
        <v>#REF!</v>
      </c>
      <c r="Q31" s="132" t="e">
        <f>'Degree Days (DD)'!#REF!</f>
        <v>#REF!</v>
      </c>
      <c r="R31" s="142" t="e">
        <f>Q31/#REF!</f>
        <v>#REF!</v>
      </c>
    </row>
    <row r="32" spans="2:18" ht="15.75" hidden="1">
      <c r="B32" s="141" t="s">
        <v>158</v>
      </c>
      <c r="C32" s="242"/>
      <c r="D32" s="142" t="e">
        <f>C32/#REF!</f>
        <v>#REF!</v>
      </c>
      <c r="E32" s="252"/>
      <c r="F32" s="149" t="e">
        <f t="shared" si="2"/>
        <v>#DIV/0!</v>
      </c>
      <c r="G32" s="142" t="e">
        <f>E32/#REF!</f>
        <v>#REF!</v>
      </c>
      <c r="H32" s="66" t="e">
        <f>'Degree Days (DD)'!#REF!</f>
        <v>#REF!</v>
      </c>
      <c r="I32" s="142" t="e">
        <f>H32/#REF!</f>
        <v>#REF!</v>
      </c>
      <c r="J32" s="31"/>
      <c r="K32" s="141" t="s">
        <v>158</v>
      </c>
      <c r="L32" s="242"/>
      <c r="M32" s="142" t="e">
        <f>L32/#REF!</f>
        <v>#REF!</v>
      </c>
      <c r="N32" s="252"/>
      <c r="O32" s="149" t="e">
        <f t="shared" si="3"/>
        <v>#DIV/0!</v>
      </c>
      <c r="P32" s="142" t="e">
        <f>N32/#REF!</f>
        <v>#REF!</v>
      </c>
      <c r="Q32" s="132" t="e">
        <f>'Degree Days (DD)'!#REF!</f>
        <v>#REF!</v>
      </c>
      <c r="R32" s="142" t="e">
        <f>Q32/#REF!</f>
        <v>#REF!</v>
      </c>
    </row>
    <row r="33" spans="2:18" ht="15.75" hidden="1">
      <c r="B33" s="141" t="s">
        <v>179</v>
      </c>
      <c r="C33" s="242"/>
      <c r="D33" s="142" t="e">
        <f>C33/#REF!</f>
        <v>#REF!</v>
      </c>
      <c r="E33" s="252"/>
      <c r="F33" s="149" t="e">
        <f t="shared" si="2"/>
        <v>#DIV/0!</v>
      </c>
      <c r="G33" s="142" t="e">
        <f>E33/#REF!</f>
        <v>#REF!</v>
      </c>
      <c r="H33" s="66" t="e">
        <f>'Degree Days (DD)'!#REF!</f>
        <v>#REF!</v>
      </c>
      <c r="I33" s="142" t="e">
        <f>H33/#REF!</f>
        <v>#REF!</v>
      </c>
      <c r="J33" s="31"/>
      <c r="K33" s="141" t="s">
        <v>179</v>
      </c>
      <c r="L33" s="242"/>
      <c r="M33" s="142" t="e">
        <f>L33/#REF!</f>
        <v>#REF!</v>
      </c>
      <c r="N33" s="252"/>
      <c r="O33" s="149" t="e">
        <f t="shared" si="3"/>
        <v>#DIV/0!</v>
      </c>
      <c r="P33" s="142" t="e">
        <f>N33/#REF!</f>
        <v>#REF!</v>
      </c>
      <c r="Q33" s="132" t="e">
        <f>'Degree Days (DD)'!#REF!</f>
        <v>#REF!</v>
      </c>
      <c r="R33" s="142" t="e">
        <f>Q33/#REF!</f>
        <v>#REF!</v>
      </c>
    </row>
    <row r="34" spans="2:18" ht="15.75" hidden="1">
      <c r="B34" s="141" t="s">
        <v>111</v>
      </c>
      <c r="C34" s="242"/>
      <c r="D34" s="142" t="e">
        <f>C34/#REF!</f>
        <v>#REF!</v>
      </c>
      <c r="E34" s="252"/>
      <c r="F34" s="149" t="e">
        <f t="shared" si="2"/>
        <v>#DIV/0!</v>
      </c>
      <c r="G34" s="142" t="e">
        <f>E34/#REF!</f>
        <v>#REF!</v>
      </c>
      <c r="H34" s="66" t="e">
        <f>'Degree Days (DD)'!#REF!</f>
        <v>#REF!</v>
      </c>
      <c r="I34" s="142"/>
      <c r="J34" s="31"/>
      <c r="K34" s="141" t="s">
        <v>111</v>
      </c>
      <c r="L34" s="242"/>
      <c r="M34" s="142" t="e">
        <f>L34/#REF!</f>
        <v>#REF!</v>
      </c>
      <c r="N34" s="252"/>
      <c r="O34" s="149" t="e">
        <f t="shared" si="3"/>
        <v>#DIV/0!</v>
      </c>
      <c r="P34" s="142" t="e">
        <f>N34/#REF!</f>
        <v>#REF!</v>
      </c>
      <c r="Q34" s="132" t="e">
        <f>'Degree Days (DD)'!#REF!</f>
        <v>#REF!</v>
      </c>
      <c r="R34" s="142" t="e">
        <f>Q34/#REF!</f>
        <v>#REF!</v>
      </c>
    </row>
    <row r="35" spans="2:18" ht="16.5" hidden="1" thickBot="1">
      <c r="B35" s="145" t="s">
        <v>122</v>
      </c>
      <c r="C35" s="243"/>
      <c r="D35" s="83" t="e">
        <f>C35/#REF!</f>
        <v>#REF!</v>
      </c>
      <c r="E35" s="254"/>
      <c r="F35" s="150" t="e">
        <f t="shared" si="2"/>
        <v>#DIV/0!</v>
      </c>
      <c r="G35" s="83" t="e">
        <f>E35/#REF!</f>
        <v>#REF!</v>
      </c>
      <c r="H35" s="146" t="e">
        <f>'Degree Days (DD)'!#REF!</f>
        <v>#REF!</v>
      </c>
      <c r="I35" s="18"/>
      <c r="J35" s="31"/>
      <c r="K35" s="145" t="s">
        <v>122</v>
      </c>
      <c r="L35" s="243"/>
      <c r="M35" s="83" t="e">
        <f>L35/#REF!</f>
        <v>#REF!</v>
      </c>
      <c r="N35" s="254"/>
      <c r="O35" s="150" t="e">
        <f t="shared" si="3"/>
        <v>#DIV/0!</v>
      </c>
      <c r="P35" s="83" t="e">
        <f>N35/#REF!</f>
        <v>#REF!</v>
      </c>
      <c r="Q35" s="132" t="e">
        <f>'Degree Days (DD)'!#REF!</f>
        <v>#REF!</v>
      </c>
      <c r="R35" s="18" t="e">
        <f>Q35/#REF!</f>
        <v>#REF!</v>
      </c>
    </row>
    <row r="36" spans="1:63" s="272" customFormat="1" ht="16.5" hidden="1" thickTop="1">
      <c r="A36" s="260"/>
      <c r="B36" s="261"/>
      <c r="C36" s="268">
        <f>SUM(C24:C35)</f>
        <v>0</v>
      </c>
      <c r="D36" s="267" t="e">
        <f>C36/#REF!</f>
        <v>#REF!</v>
      </c>
      <c r="E36" s="269">
        <f>SUM(E24:E35)</f>
        <v>0</v>
      </c>
      <c r="F36" s="274" t="e">
        <f t="shared" si="2"/>
        <v>#DIV/0!</v>
      </c>
      <c r="G36" s="267" t="e">
        <f>E36/#REF!</f>
        <v>#REF!</v>
      </c>
      <c r="H36" s="269" t="e">
        <f>'Degree Days (DD)'!#REF!</f>
        <v>#REF!</v>
      </c>
      <c r="I36" s="267" t="e">
        <f>H36/#REF!</f>
        <v>#REF!</v>
      </c>
      <c r="J36" s="260"/>
      <c r="K36" s="261"/>
      <c r="L36" s="268">
        <f>SUM(L24:L35)</f>
        <v>0</v>
      </c>
      <c r="M36" s="267" t="e">
        <f>L36/#REF!</f>
        <v>#REF!</v>
      </c>
      <c r="N36" s="269">
        <f>SUM(N24:N35)</f>
        <v>0</v>
      </c>
      <c r="O36" s="274" t="e">
        <f t="shared" si="3"/>
        <v>#DIV/0!</v>
      </c>
      <c r="P36" s="267" t="e">
        <f>N36/#REF!</f>
        <v>#REF!</v>
      </c>
      <c r="Q36" s="273" t="e">
        <f>'Degree Days (DD)'!#REF!</f>
        <v>#REF!</v>
      </c>
      <c r="R36" s="267" t="e">
        <f>Q36/#REF!</f>
        <v>#REF!</v>
      </c>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row>
    <row r="37" spans="2:18" ht="15.75" hidden="1">
      <c r="B37" s="148"/>
      <c r="D37" s="142"/>
      <c r="F37" s="149"/>
      <c r="G37" s="142"/>
      <c r="H37" s="132"/>
      <c r="I37" s="142"/>
      <c r="J37" s="31"/>
      <c r="K37" s="148"/>
      <c r="L37" s="233"/>
      <c r="M37" s="142"/>
      <c r="N37" s="244"/>
      <c r="O37" s="143"/>
      <c r="P37" s="142"/>
      <c r="Q37" s="132"/>
      <c r="R37" s="142"/>
    </row>
    <row r="38" ht="15.75" hidden="1"/>
    <row r="39" spans="1:18" ht="16.5" thickTop="1">
      <c r="A39" s="41">
        <f>1+A24</f>
        <v>2011</v>
      </c>
      <c r="B39" s="141" t="s">
        <v>60</v>
      </c>
      <c r="C39" s="242"/>
      <c r="D39" s="142"/>
      <c r="E39" s="252"/>
      <c r="F39" s="149" t="e">
        <f>C39/E39</f>
        <v>#DIV/0!</v>
      </c>
      <c r="G39" s="142"/>
      <c r="H39" s="66">
        <f>'Degree Days (DD)'!$D23</f>
        <v>0</v>
      </c>
      <c r="I39" s="142"/>
      <c r="J39" s="41">
        <f>A39</f>
        <v>2011</v>
      </c>
      <c r="K39" s="141" t="s">
        <v>60</v>
      </c>
      <c r="L39" s="242"/>
      <c r="M39" s="142" t="e">
        <f aca="true" t="shared" si="4" ref="M39:M51">L39/L24</f>
        <v>#DIV/0!</v>
      </c>
      <c r="N39" s="252"/>
      <c r="O39" s="149" t="e">
        <f>L39/N39</f>
        <v>#DIV/0!</v>
      </c>
      <c r="P39" s="142" t="e">
        <f aca="true" t="shared" si="5" ref="P39:P51">N39/N24</f>
        <v>#DIV/0!</v>
      </c>
      <c r="Q39" s="66">
        <f>'Degree Days (DD)'!D23</f>
        <v>0</v>
      </c>
      <c r="R39" s="142"/>
    </row>
    <row r="40" spans="1:18" ht="15.75">
      <c r="A40" s="144"/>
      <c r="B40" s="141" t="s">
        <v>103</v>
      </c>
      <c r="C40" s="242"/>
      <c r="D40" s="142"/>
      <c r="E40" s="252"/>
      <c r="F40" s="149" t="e">
        <f aca="true" t="shared" si="6" ref="F40:F51">C40/E40</f>
        <v>#DIV/0!</v>
      </c>
      <c r="G40" s="142"/>
      <c r="H40" s="66">
        <f>'Degree Days (DD)'!$D24</f>
        <v>0</v>
      </c>
      <c r="I40" s="142"/>
      <c r="J40" s="144"/>
      <c r="K40" s="141" t="s">
        <v>103</v>
      </c>
      <c r="L40" s="242"/>
      <c r="M40" s="142" t="e">
        <f t="shared" si="4"/>
        <v>#DIV/0!</v>
      </c>
      <c r="N40" s="252"/>
      <c r="O40" s="149" t="e">
        <f>L40/N40</f>
        <v>#DIV/0!</v>
      </c>
      <c r="P40" s="142" t="e">
        <f t="shared" si="5"/>
        <v>#DIV/0!</v>
      </c>
      <c r="Q40" s="66">
        <f>'Degree Days (DD)'!D24</f>
        <v>0</v>
      </c>
      <c r="R40" s="142"/>
    </row>
    <row r="41" spans="2:18" ht="15.75">
      <c r="B41" s="141" t="s">
        <v>98</v>
      </c>
      <c r="C41" s="242"/>
      <c r="D41" s="142"/>
      <c r="E41" s="252"/>
      <c r="F41" s="149" t="e">
        <f t="shared" si="6"/>
        <v>#DIV/0!</v>
      </c>
      <c r="G41" s="142"/>
      <c r="H41" s="66">
        <f>'Degree Days (DD)'!$D25</f>
        <v>0</v>
      </c>
      <c r="I41" s="142"/>
      <c r="J41" s="31"/>
      <c r="K41" s="141" t="s">
        <v>98</v>
      </c>
      <c r="L41" s="242"/>
      <c r="M41" s="142" t="e">
        <f t="shared" si="4"/>
        <v>#DIV/0!</v>
      </c>
      <c r="N41" s="252"/>
      <c r="O41" s="149" t="e">
        <f aca="true" t="shared" si="7" ref="O41:O51">L41/N41</f>
        <v>#DIV/0!</v>
      </c>
      <c r="P41" s="142" t="e">
        <f t="shared" si="5"/>
        <v>#DIV/0!</v>
      </c>
      <c r="Q41" s="66">
        <f>'Degree Days (DD)'!D25</f>
        <v>0</v>
      </c>
      <c r="R41" s="142"/>
    </row>
    <row r="42" spans="2:18" ht="15.75">
      <c r="B42" s="141" t="s">
        <v>99</v>
      </c>
      <c r="C42" s="242"/>
      <c r="D42" s="142"/>
      <c r="E42" s="252"/>
      <c r="F42" s="149" t="e">
        <f t="shared" si="6"/>
        <v>#DIV/0!</v>
      </c>
      <c r="G42" s="142"/>
      <c r="H42" s="66">
        <f>'Degree Days (DD)'!$D26</f>
        <v>21</v>
      </c>
      <c r="I42" s="142">
        <f>H42/'Degree Days (DD)'!D12</f>
        <v>1.4</v>
      </c>
      <c r="J42" s="31"/>
      <c r="K42" s="141" t="s">
        <v>99</v>
      </c>
      <c r="L42" s="242"/>
      <c r="M42" s="142" t="e">
        <f t="shared" si="4"/>
        <v>#DIV/0!</v>
      </c>
      <c r="N42" s="252"/>
      <c r="O42" s="149" t="e">
        <f t="shared" si="7"/>
        <v>#DIV/0!</v>
      </c>
      <c r="P42" s="142" t="e">
        <f t="shared" si="5"/>
        <v>#DIV/0!</v>
      </c>
      <c r="Q42" s="66">
        <f>'Degree Days (DD)'!D26</f>
        <v>21</v>
      </c>
      <c r="R42" s="142">
        <f aca="true" t="shared" si="8" ref="R42:R48">I42</f>
        <v>1.4</v>
      </c>
    </row>
    <row r="43" spans="2:18" ht="15.75">
      <c r="B43" s="141" t="s">
        <v>100</v>
      </c>
      <c r="C43" s="238"/>
      <c r="D43" s="142"/>
      <c r="E43" s="253"/>
      <c r="F43" s="149" t="e">
        <f t="shared" si="6"/>
        <v>#DIV/0!</v>
      </c>
      <c r="G43" s="142"/>
      <c r="H43" s="66">
        <f>'Degree Days (DD)'!$D27</f>
        <v>99</v>
      </c>
      <c r="I43" s="142">
        <f>H43/'Degree Days (DD)'!D13</f>
        <v>0.61875</v>
      </c>
      <c r="J43" s="31"/>
      <c r="K43" s="141" t="s">
        <v>100</v>
      </c>
      <c r="L43" s="238"/>
      <c r="M43" s="142" t="e">
        <f t="shared" si="4"/>
        <v>#DIV/0!</v>
      </c>
      <c r="N43" s="253"/>
      <c r="O43" s="149" t="e">
        <f t="shared" si="7"/>
        <v>#DIV/0!</v>
      </c>
      <c r="P43" s="142" t="e">
        <f t="shared" si="5"/>
        <v>#DIV/0!</v>
      </c>
      <c r="Q43" s="66">
        <f>'Degree Days (DD)'!D27</f>
        <v>99</v>
      </c>
      <c r="R43" s="142">
        <f t="shared" si="8"/>
        <v>0.61875</v>
      </c>
    </row>
    <row r="44" spans="2:18" ht="15.75">
      <c r="B44" s="141" t="s">
        <v>101</v>
      </c>
      <c r="C44" s="242"/>
      <c r="D44" s="142"/>
      <c r="E44" s="252"/>
      <c r="F44" s="149" t="e">
        <f t="shared" si="6"/>
        <v>#DIV/0!</v>
      </c>
      <c r="G44" s="142"/>
      <c r="H44" s="66">
        <f>'Degree Days (DD)'!$D28</f>
        <v>236</v>
      </c>
      <c r="I44" s="142">
        <f>H44/'Degree Days (DD)'!D14</f>
        <v>0.7329192546583851</v>
      </c>
      <c r="J44" s="31"/>
      <c r="K44" s="141" t="s">
        <v>101</v>
      </c>
      <c r="L44" s="242"/>
      <c r="M44" s="142" t="e">
        <f t="shared" si="4"/>
        <v>#DIV/0!</v>
      </c>
      <c r="N44" s="252"/>
      <c r="O44" s="149" t="e">
        <f t="shared" si="7"/>
        <v>#DIV/0!</v>
      </c>
      <c r="P44" s="142" t="e">
        <f t="shared" si="5"/>
        <v>#DIV/0!</v>
      </c>
      <c r="Q44" s="66">
        <f>'Degree Days (DD)'!D28</f>
        <v>236</v>
      </c>
      <c r="R44" s="142">
        <f t="shared" si="8"/>
        <v>0.7329192546583851</v>
      </c>
    </row>
    <row r="45" spans="2:18" ht="15.75">
      <c r="B45" s="141" t="s">
        <v>102</v>
      </c>
      <c r="C45" s="242"/>
      <c r="D45" s="142"/>
      <c r="E45" s="252"/>
      <c r="F45" s="149" t="e">
        <f t="shared" si="6"/>
        <v>#DIV/0!</v>
      </c>
      <c r="G45" s="142"/>
      <c r="H45" s="66">
        <f>'Degree Days (DD)'!$D29</f>
        <v>544</v>
      </c>
      <c r="I45" s="142">
        <f>H45/'Degree Days (DD)'!D15</f>
        <v>1.0074074074074073</v>
      </c>
      <c r="J45" s="31"/>
      <c r="K45" s="141" t="s">
        <v>102</v>
      </c>
      <c r="L45" s="242"/>
      <c r="M45" s="142" t="e">
        <f t="shared" si="4"/>
        <v>#DIV/0!</v>
      </c>
      <c r="N45" s="252"/>
      <c r="O45" s="149" t="e">
        <f t="shared" si="7"/>
        <v>#DIV/0!</v>
      </c>
      <c r="P45" s="142" t="e">
        <f t="shared" si="5"/>
        <v>#DIV/0!</v>
      </c>
      <c r="Q45" s="66">
        <f>'Degree Days (DD)'!D29</f>
        <v>544</v>
      </c>
      <c r="R45" s="142">
        <f t="shared" si="8"/>
        <v>1.0074074074074073</v>
      </c>
    </row>
    <row r="46" spans="2:18" ht="15.75">
      <c r="B46" s="141" t="s">
        <v>157</v>
      </c>
      <c r="C46" s="242"/>
      <c r="D46" s="142"/>
      <c r="E46" s="252"/>
      <c r="F46" s="149" t="e">
        <f t="shared" si="6"/>
        <v>#DIV/0!</v>
      </c>
      <c r="G46" s="142"/>
      <c r="H46" s="66">
        <f>'Degree Days (DD)'!$D30</f>
        <v>370</v>
      </c>
      <c r="I46" s="142">
        <f>H46/'Degree Days (DD)'!D16</f>
        <v>0.8665105386416861</v>
      </c>
      <c r="J46" s="31"/>
      <c r="K46" s="141" t="s">
        <v>157</v>
      </c>
      <c r="L46" s="242"/>
      <c r="M46" s="142" t="e">
        <f t="shared" si="4"/>
        <v>#DIV/0!</v>
      </c>
      <c r="N46" s="252"/>
      <c r="O46" s="149" t="e">
        <f t="shared" si="7"/>
        <v>#DIV/0!</v>
      </c>
      <c r="P46" s="142" t="e">
        <f t="shared" si="5"/>
        <v>#DIV/0!</v>
      </c>
      <c r="Q46" s="66">
        <f>'Degree Days (DD)'!D30</f>
        <v>370</v>
      </c>
      <c r="R46" s="142">
        <f t="shared" si="8"/>
        <v>0.8665105386416861</v>
      </c>
    </row>
    <row r="47" spans="2:18" ht="15.75">
      <c r="B47" s="141" t="s">
        <v>158</v>
      </c>
      <c r="C47" s="242"/>
      <c r="D47" s="142"/>
      <c r="E47" s="252"/>
      <c r="F47" s="149" t="e">
        <f t="shared" si="6"/>
        <v>#DIV/0!</v>
      </c>
      <c r="G47" s="142"/>
      <c r="H47" s="66">
        <f>'Degree Days (DD)'!$D31</f>
        <v>208</v>
      </c>
      <c r="I47" s="142">
        <f>H47/'Degree Days (DD)'!D17</f>
        <v>0.7732342007434945</v>
      </c>
      <c r="J47" s="31"/>
      <c r="K47" s="141" t="s">
        <v>158</v>
      </c>
      <c r="L47" s="242"/>
      <c r="M47" s="142" t="e">
        <f t="shared" si="4"/>
        <v>#DIV/0!</v>
      </c>
      <c r="N47" s="252"/>
      <c r="O47" s="149" t="e">
        <f t="shared" si="7"/>
        <v>#DIV/0!</v>
      </c>
      <c r="P47" s="142" t="e">
        <f t="shared" si="5"/>
        <v>#DIV/0!</v>
      </c>
      <c r="Q47" s="66">
        <f>'Degree Days (DD)'!D31</f>
        <v>208</v>
      </c>
      <c r="R47" s="142">
        <f t="shared" si="8"/>
        <v>0.7732342007434945</v>
      </c>
    </row>
    <row r="48" spans="2:18" ht="15.75">
      <c r="B48" s="141" t="s">
        <v>179</v>
      </c>
      <c r="C48" s="242"/>
      <c r="D48" s="142"/>
      <c r="E48" s="252"/>
      <c r="F48" s="149" t="e">
        <f t="shared" si="6"/>
        <v>#DIV/0!</v>
      </c>
      <c r="G48" s="142"/>
      <c r="H48" s="66">
        <f>'Degree Days (DD)'!$D32</f>
        <v>45</v>
      </c>
      <c r="I48" s="142">
        <f>H48/'Degree Days (DD)'!D18</f>
        <v>1.1842105263157894</v>
      </c>
      <c r="J48" s="31"/>
      <c r="K48" s="141" t="s">
        <v>179</v>
      </c>
      <c r="L48" s="242"/>
      <c r="M48" s="142" t="e">
        <f t="shared" si="4"/>
        <v>#DIV/0!</v>
      </c>
      <c r="N48" s="252"/>
      <c r="O48" s="149" t="e">
        <f t="shared" si="7"/>
        <v>#DIV/0!</v>
      </c>
      <c r="P48" s="142" t="e">
        <f t="shared" si="5"/>
        <v>#DIV/0!</v>
      </c>
      <c r="Q48" s="66">
        <f>'Degree Days (DD)'!D32</f>
        <v>45</v>
      </c>
      <c r="R48" s="142">
        <f t="shared" si="8"/>
        <v>1.1842105263157894</v>
      </c>
    </row>
    <row r="49" spans="2:18" ht="15.75">
      <c r="B49" s="141" t="s">
        <v>111</v>
      </c>
      <c r="C49" s="242"/>
      <c r="D49" s="142"/>
      <c r="E49" s="252"/>
      <c r="F49" s="149" t="e">
        <f t="shared" si="6"/>
        <v>#DIV/0!</v>
      </c>
      <c r="G49" s="142"/>
      <c r="H49" s="66">
        <f>'Degree Days (DD)'!$D33</f>
        <v>1</v>
      </c>
      <c r="I49" s="142"/>
      <c r="J49" s="31"/>
      <c r="K49" s="141" t="s">
        <v>111</v>
      </c>
      <c r="L49" s="242"/>
      <c r="M49" s="142" t="e">
        <f t="shared" si="4"/>
        <v>#DIV/0!</v>
      </c>
      <c r="N49" s="252"/>
      <c r="O49" s="149" t="e">
        <f t="shared" si="7"/>
        <v>#DIV/0!</v>
      </c>
      <c r="P49" s="142" t="e">
        <f t="shared" si="5"/>
        <v>#DIV/0!</v>
      </c>
      <c r="Q49" s="66">
        <f>'Degree Days (DD)'!D33</f>
        <v>1</v>
      </c>
      <c r="R49" s="142"/>
    </row>
    <row r="50" spans="2:18" ht="16.5" thickBot="1">
      <c r="B50" s="145" t="s">
        <v>122</v>
      </c>
      <c r="C50" s="243"/>
      <c r="D50" s="83"/>
      <c r="E50" s="254"/>
      <c r="F50" s="150" t="e">
        <f t="shared" si="6"/>
        <v>#DIV/0!</v>
      </c>
      <c r="G50" s="83"/>
      <c r="H50" s="146">
        <f>'Degree Days (DD)'!$D34</f>
        <v>0</v>
      </c>
      <c r="I50" s="18"/>
      <c r="J50" s="31"/>
      <c r="K50" s="145" t="s">
        <v>122</v>
      </c>
      <c r="L50" s="243"/>
      <c r="M50" s="83" t="e">
        <f t="shared" si="4"/>
        <v>#DIV/0!</v>
      </c>
      <c r="N50" s="254"/>
      <c r="O50" s="150" t="e">
        <f t="shared" si="7"/>
        <v>#DIV/0!</v>
      </c>
      <c r="P50" s="83" t="e">
        <f t="shared" si="5"/>
        <v>#DIV/0!</v>
      </c>
      <c r="Q50" s="66">
        <f>'Degree Days (DD)'!D34</f>
        <v>0</v>
      </c>
      <c r="R50" s="18"/>
    </row>
    <row r="51" spans="1:63" s="272" customFormat="1" ht="16.5" thickTop="1">
      <c r="A51" s="260"/>
      <c r="B51" s="261"/>
      <c r="C51" s="268">
        <f>SUM(C39:C50)</f>
        <v>0</v>
      </c>
      <c r="D51" s="267"/>
      <c r="E51" s="269">
        <f>SUM(E39:E50)</f>
        <v>0</v>
      </c>
      <c r="F51" s="274" t="e">
        <f t="shared" si="6"/>
        <v>#DIV/0!</v>
      </c>
      <c r="G51" s="267"/>
      <c r="H51" s="269">
        <f>'Degree Days (DD)'!$D35</f>
        <v>1524</v>
      </c>
      <c r="I51" s="142">
        <f>H51/'Degree Days (DD)'!D21</f>
        <v>0.8605307735742518</v>
      </c>
      <c r="J51" s="260"/>
      <c r="K51" s="261"/>
      <c r="L51" s="268">
        <f>SUM(L39:L50)</f>
        <v>0</v>
      </c>
      <c r="M51" s="267" t="e">
        <f t="shared" si="4"/>
        <v>#DIV/0!</v>
      </c>
      <c r="N51" s="269">
        <f>SUM(N39:N50)</f>
        <v>0</v>
      </c>
      <c r="O51" s="274" t="e">
        <f t="shared" si="7"/>
        <v>#DIV/0!</v>
      </c>
      <c r="P51" s="267" t="e">
        <f t="shared" si="5"/>
        <v>#DIV/0!</v>
      </c>
      <c r="Q51" s="266">
        <f>'Degree Days (DD)'!D35</f>
        <v>1524</v>
      </c>
      <c r="R51" s="390">
        <f>I51</f>
        <v>0.8605307735742518</v>
      </c>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row>
    <row r="52" spans="2:18" ht="15.75">
      <c r="B52" s="148"/>
      <c r="D52" s="142"/>
      <c r="F52" s="149"/>
      <c r="G52" s="142"/>
      <c r="H52" s="132"/>
      <c r="I52" s="142"/>
      <c r="J52" s="31"/>
      <c r="K52" s="148"/>
      <c r="L52" s="233"/>
      <c r="M52" s="142"/>
      <c r="N52" s="244"/>
      <c r="O52" s="143"/>
      <c r="P52" s="142"/>
      <c r="Q52" s="132"/>
      <c r="R52" s="142"/>
    </row>
    <row r="54" spans="1:18" ht="15.75">
      <c r="A54" s="41">
        <f>1+A39</f>
        <v>2012</v>
      </c>
      <c r="B54" s="141" t="s">
        <v>60</v>
      </c>
      <c r="C54" s="242"/>
      <c r="D54" s="142" t="e">
        <f aca="true" t="shared" si="9" ref="D54:D66">C54/C39</f>
        <v>#DIV/0!</v>
      </c>
      <c r="E54" s="252"/>
      <c r="F54" s="149" t="e">
        <f>C54/E54</f>
        <v>#DIV/0!</v>
      </c>
      <c r="G54" s="142" t="e">
        <f aca="true" t="shared" si="10" ref="G54:G66">E54/E39</f>
        <v>#DIV/0!</v>
      </c>
      <c r="H54" s="66">
        <f>'Degree Days (DD)'!$D38</f>
        <v>0</v>
      </c>
      <c r="I54" s="142"/>
      <c r="J54" s="41">
        <f>A54</f>
        <v>2012</v>
      </c>
      <c r="K54" s="141" t="s">
        <v>60</v>
      </c>
      <c r="L54" s="242"/>
      <c r="M54" s="142" t="e">
        <f aca="true" t="shared" si="11" ref="M54:M66">L54/L39</f>
        <v>#DIV/0!</v>
      </c>
      <c r="N54" s="252"/>
      <c r="O54" s="149" t="e">
        <f>L54/N54</f>
        <v>#DIV/0!</v>
      </c>
      <c r="P54" s="142" t="e">
        <f aca="true" t="shared" si="12" ref="P54:P66">N54/N39</f>
        <v>#DIV/0!</v>
      </c>
      <c r="Q54" s="66">
        <f>'Degree Days (DD)'!D38</f>
        <v>0</v>
      </c>
      <c r="R54" s="142"/>
    </row>
    <row r="55" spans="1:18" ht="15.75">
      <c r="A55" s="144"/>
      <c r="B55" s="141" t="s">
        <v>103</v>
      </c>
      <c r="C55" s="242"/>
      <c r="D55" s="142" t="e">
        <f t="shared" si="9"/>
        <v>#DIV/0!</v>
      </c>
      <c r="E55" s="252"/>
      <c r="F55" s="149" t="e">
        <f aca="true" t="shared" si="13" ref="F55:F66">C55/E55</f>
        <v>#DIV/0!</v>
      </c>
      <c r="G55" s="142" t="e">
        <f t="shared" si="10"/>
        <v>#DIV/0!</v>
      </c>
      <c r="H55" s="66">
        <f>'Degree Days (DD)'!$D39</f>
        <v>0</v>
      </c>
      <c r="I55" s="142"/>
      <c r="J55" s="144"/>
      <c r="K55" s="141" t="s">
        <v>103</v>
      </c>
      <c r="L55" s="242"/>
      <c r="M55" s="142" t="e">
        <f t="shared" si="11"/>
        <v>#DIV/0!</v>
      </c>
      <c r="N55" s="252"/>
      <c r="O55" s="149" t="e">
        <f aca="true" t="shared" si="14" ref="O55:O66">L55/N55</f>
        <v>#DIV/0!</v>
      </c>
      <c r="P55" s="142" t="e">
        <f t="shared" si="12"/>
        <v>#DIV/0!</v>
      </c>
      <c r="Q55" s="66">
        <f>'Degree Days (DD)'!D39</f>
        <v>0</v>
      </c>
      <c r="R55" s="142"/>
    </row>
    <row r="56" spans="2:18" ht="15.75">
      <c r="B56" s="141" t="s">
        <v>98</v>
      </c>
      <c r="C56" s="242"/>
      <c r="D56" s="142" t="e">
        <f t="shared" si="9"/>
        <v>#DIV/0!</v>
      </c>
      <c r="E56" s="252"/>
      <c r="F56" s="149" t="e">
        <f t="shared" si="13"/>
        <v>#DIV/0!</v>
      </c>
      <c r="G56" s="142" t="e">
        <f t="shared" si="10"/>
        <v>#DIV/0!</v>
      </c>
      <c r="H56" s="66">
        <f>'Degree Days (DD)'!$D40</f>
        <v>22</v>
      </c>
      <c r="I56" s="142"/>
      <c r="J56" s="31"/>
      <c r="K56" s="141" t="s">
        <v>98</v>
      </c>
      <c r="L56" s="242"/>
      <c r="M56" s="142" t="e">
        <f t="shared" si="11"/>
        <v>#DIV/0!</v>
      </c>
      <c r="N56" s="252"/>
      <c r="O56" s="149" t="e">
        <f t="shared" si="14"/>
        <v>#DIV/0!</v>
      </c>
      <c r="P56" s="142" t="e">
        <f t="shared" si="12"/>
        <v>#DIV/0!</v>
      </c>
      <c r="Q56" s="66">
        <f>'Degree Days (DD)'!D40</f>
        <v>22</v>
      </c>
      <c r="R56" s="142"/>
    </row>
    <row r="57" spans="2:18" ht="15.75">
      <c r="B57" s="141" t="s">
        <v>99</v>
      </c>
      <c r="C57" s="242"/>
      <c r="D57" s="142" t="e">
        <f t="shared" si="9"/>
        <v>#DIV/0!</v>
      </c>
      <c r="E57" s="252"/>
      <c r="F57" s="149" t="e">
        <f t="shared" si="13"/>
        <v>#DIV/0!</v>
      </c>
      <c r="G57" s="142" t="e">
        <f t="shared" si="10"/>
        <v>#DIV/0!</v>
      </c>
      <c r="H57" s="66">
        <f>'Degree Days (DD)'!$D41</f>
        <v>28</v>
      </c>
      <c r="I57" s="142">
        <f aca="true" t="shared" si="15" ref="I57:I63">H57/H42</f>
        <v>1.3333333333333333</v>
      </c>
      <c r="J57" s="31"/>
      <c r="K57" s="141" t="s">
        <v>99</v>
      </c>
      <c r="L57" s="242"/>
      <c r="M57" s="142" t="e">
        <f t="shared" si="11"/>
        <v>#DIV/0!</v>
      </c>
      <c r="N57" s="252"/>
      <c r="O57" s="149" t="e">
        <f t="shared" si="14"/>
        <v>#DIV/0!</v>
      </c>
      <c r="P57" s="142" t="e">
        <f t="shared" si="12"/>
        <v>#DIV/0!</v>
      </c>
      <c r="Q57" s="66">
        <f>'Degree Days (DD)'!D41</f>
        <v>28</v>
      </c>
      <c r="R57" s="142">
        <f aca="true" t="shared" si="16" ref="R57:R63">Q57/Q42</f>
        <v>1.3333333333333333</v>
      </c>
    </row>
    <row r="58" spans="2:18" ht="15.75">
      <c r="B58" s="141" t="s">
        <v>100</v>
      </c>
      <c r="C58" s="238"/>
      <c r="D58" s="142" t="e">
        <f t="shared" si="9"/>
        <v>#DIV/0!</v>
      </c>
      <c r="E58" s="253"/>
      <c r="F58" s="149" t="e">
        <f t="shared" si="13"/>
        <v>#DIV/0!</v>
      </c>
      <c r="G58" s="142" t="e">
        <f t="shared" si="10"/>
        <v>#DIV/0!</v>
      </c>
      <c r="H58" s="66">
        <f>'Degree Days (DD)'!$D42</f>
        <v>99</v>
      </c>
      <c r="I58" s="142">
        <f t="shared" si="15"/>
        <v>1</v>
      </c>
      <c r="J58" s="31"/>
      <c r="K58" s="141" t="s">
        <v>100</v>
      </c>
      <c r="L58" s="238"/>
      <c r="M58" s="142" t="e">
        <f t="shared" si="11"/>
        <v>#DIV/0!</v>
      </c>
      <c r="N58" s="253"/>
      <c r="O58" s="149" t="e">
        <f t="shared" si="14"/>
        <v>#DIV/0!</v>
      </c>
      <c r="P58" s="142" t="e">
        <f t="shared" si="12"/>
        <v>#DIV/0!</v>
      </c>
      <c r="Q58" s="66">
        <f>'Degree Days (DD)'!D42</f>
        <v>99</v>
      </c>
      <c r="R58" s="142">
        <f t="shared" si="16"/>
        <v>1</v>
      </c>
    </row>
    <row r="59" spans="2:18" ht="15.75">
      <c r="B59" s="141" t="s">
        <v>101</v>
      </c>
      <c r="C59" s="242"/>
      <c r="D59" s="142" t="e">
        <f t="shared" si="9"/>
        <v>#DIV/0!</v>
      </c>
      <c r="E59" s="252"/>
      <c r="F59" s="149" t="e">
        <f t="shared" si="13"/>
        <v>#DIV/0!</v>
      </c>
      <c r="G59" s="142" t="e">
        <f t="shared" si="10"/>
        <v>#DIV/0!</v>
      </c>
      <c r="H59" s="66">
        <f>'Degree Days (DD)'!$D43</f>
        <v>220</v>
      </c>
      <c r="I59" s="142">
        <f t="shared" si="15"/>
        <v>0.9322033898305084</v>
      </c>
      <c r="J59" s="31"/>
      <c r="K59" s="141" t="s">
        <v>101</v>
      </c>
      <c r="L59" s="242"/>
      <c r="M59" s="142" t="e">
        <f t="shared" si="11"/>
        <v>#DIV/0!</v>
      </c>
      <c r="N59" s="252"/>
      <c r="O59" s="149" t="e">
        <f t="shared" si="14"/>
        <v>#DIV/0!</v>
      </c>
      <c r="P59" s="142" t="e">
        <f t="shared" si="12"/>
        <v>#DIV/0!</v>
      </c>
      <c r="Q59" s="66">
        <f>'Degree Days (DD)'!D43</f>
        <v>220</v>
      </c>
      <c r="R59" s="142">
        <f t="shared" si="16"/>
        <v>0.9322033898305084</v>
      </c>
    </row>
    <row r="60" spans="2:18" ht="15.75">
      <c r="B60" s="141" t="s">
        <v>102</v>
      </c>
      <c r="C60" s="242"/>
      <c r="D60" s="142" t="e">
        <f t="shared" si="9"/>
        <v>#DIV/0!</v>
      </c>
      <c r="E60" s="252"/>
      <c r="F60" s="149" t="e">
        <f t="shared" si="13"/>
        <v>#DIV/0!</v>
      </c>
      <c r="G60" s="142" t="e">
        <f t="shared" si="10"/>
        <v>#DIV/0!</v>
      </c>
      <c r="H60" s="66">
        <f>'Degree Days (DD)'!$D44</f>
        <v>472</v>
      </c>
      <c r="I60" s="142">
        <f t="shared" si="15"/>
        <v>0.8676470588235294</v>
      </c>
      <c r="J60" s="31"/>
      <c r="K60" s="141" t="s">
        <v>102</v>
      </c>
      <c r="L60" s="242"/>
      <c r="M60" s="142" t="e">
        <f t="shared" si="11"/>
        <v>#DIV/0!</v>
      </c>
      <c r="N60" s="252"/>
      <c r="O60" s="149" t="e">
        <f t="shared" si="14"/>
        <v>#DIV/0!</v>
      </c>
      <c r="P60" s="142" t="e">
        <f t="shared" si="12"/>
        <v>#DIV/0!</v>
      </c>
      <c r="Q60" s="66">
        <f>'Degree Days (DD)'!D44</f>
        <v>472</v>
      </c>
      <c r="R60" s="142">
        <f t="shared" si="16"/>
        <v>0.8676470588235294</v>
      </c>
    </row>
    <row r="61" spans="2:18" ht="15.75">
      <c r="B61" s="141" t="s">
        <v>157</v>
      </c>
      <c r="C61" s="242"/>
      <c r="D61" s="142" t="e">
        <f t="shared" si="9"/>
        <v>#DIV/0!</v>
      </c>
      <c r="E61" s="252"/>
      <c r="F61" s="149" t="e">
        <f t="shared" si="13"/>
        <v>#DIV/0!</v>
      </c>
      <c r="G61" s="142" t="e">
        <f t="shared" si="10"/>
        <v>#DIV/0!</v>
      </c>
      <c r="H61" s="66">
        <f>'Degree Days (DD)'!$D45</f>
        <v>455</v>
      </c>
      <c r="I61" s="142">
        <f t="shared" si="15"/>
        <v>1.2297297297297298</v>
      </c>
      <c r="J61" s="31"/>
      <c r="K61" s="141" t="s">
        <v>157</v>
      </c>
      <c r="L61" s="242"/>
      <c r="M61" s="142" t="e">
        <f t="shared" si="11"/>
        <v>#DIV/0!</v>
      </c>
      <c r="N61" s="252"/>
      <c r="O61" s="149" t="e">
        <f t="shared" si="14"/>
        <v>#DIV/0!</v>
      </c>
      <c r="P61" s="142" t="e">
        <f t="shared" si="12"/>
        <v>#DIV/0!</v>
      </c>
      <c r="Q61" s="66">
        <f>'Degree Days (DD)'!D45</f>
        <v>455</v>
      </c>
      <c r="R61" s="142">
        <f t="shared" si="16"/>
        <v>1.2297297297297298</v>
      </c>
    </row>
    <row r="62" spans="2:18" ht="15.75">
      <c r="B62" s="141" t="s">
        <v>158</v>
      </c>
      <c r="C62" s="242"/>
      <c r="D62" s="142" t="e">
        <f t="shared" si="9"/>
        <v>#DIV/0!</v>
      </c>
      <c r="E62" s="252"/>
      <c r="F62" s="149" t="e">
        <f t="shared" si="13"/>
        <v>#DIV/0!</v>
      </c>
      <c r="G62" s="142" t="e">
        <f t="shared" si="10"/>
        <v>#DIV/0!</v>
      </c>
      <c r="H62" s="66">
        <f>'Degree Days (DD)'!$D46</f>
        <v>169</v>
      </c>
      <c r="I62" s="142">
        <f t="shared" si="15"/>
        <v>0.8125</v>
      </c>
      <c r="J62" s="31"/>
      <c r="K62" s="141" t="s">
        <v>158</v>
      </c>
      <c r="L62" s="242"/>
      <c r="M62" s="142" t="e">
        <f t="shared" si="11"/>
        <v>#DIV/0!</v>
      </c>
      <c r="N62" s="252"/>
      <c r="O62" s="149" t="e">
        <f t="shared" si="14"/>
        <v>#DIV/0!</v>
      </c>
      <c r="P62" s="142" t="e">
        <f t="shared" si="12"/>
        <v>#DIV/0!</v>
      </c>
      <c r="Q62" s="66">
        <f>'Degree Days (DD)'!D46</f>
        <v>169</v>
      </c>
      <c r="R62" s="142">
        <f t="shared" si="16"/>
        <v>0.8125</v>
      </c>
    </row>
    <row r="63" spans="2:18" ht="15.75">
      <c r="B63" s="141" t="s">
        <v>179</v>
      </c>
      <c r="C63" s="242"/>
      <c r="D63" s="142" t="e">
        <f t="shared" si="9"/>
        <v>#DIV/0!</v>
      </c>
      <c r="E63" s="252"/>
      <c r="F63" s="149" t="e">
        <f t="shared" si="13"/>
        <v>#DIV/0!</v>
      </c>
      <c r="G63" s="142" t="e">
        <f t="shared" si="10"/>
        <v>#DIV/0!</v>
      </c>
      <c r="H63" s="66">
        <f>'Degree Days (DD)'!$D47</f>
        <v>34</v>
      </c>
      <c r="I63" s="142">
        <f t="shared" si="15"/>
        <v>0.7555555555555555</v>
      </c>
      <c r="J63" s="31"/>
      <c r="K63" s="141" t="s">
        <v>179</v>
      </c>
      <c r="L63" s="242"/>
      <c r="M63" s="142" t="e">
        <f t="shared" si="11"/>
        <v>#DIV/0!</v>
      </c>
      <c r="N63" s="252"/>
      <c r="O63" s="149" t="e">
        <f t="shared" si="14"/>
        <v>#DIV/0!</v>
      </c>
      <c r="P63" s="142" t="e">
        <f t="shared" si="12"/>
        <v>#DIV/0!</v>
      </c>
      <c r="Q63" s="66">
        <f>'Degree Days (DD)'!D47</f>
        <v>34</v>
      </c>
      <c r="R63" s="142">
        <f t="shared" si="16"/>
        <v>0.7555555555555555</v>
      </c>
    </row>
    <row r="64" spans="2:18" ht="15.75">
      <c r="B64" s="141" t="s">
        <v>111</v>
      </c>
      <c r="C64" s="242"/>
      <c r="D64" s="142" t="e">
        <f t="shared" si="9"/>
        <v>#DIV/0!</v>
      </c>
      <c r="E64" s="252"/>
      <c r="F64" s="149" t="e">
        <f t="shared" si="13"/>
        <v>#DIV/0!</v>
      </c>
      <c r="G64" s="142" t="e">
        <f t="shared" si="10"/>
        <v>#DIV/0!</v>
      </c>
      <c r="H64" s="66">
        <f>'Degree Days (DD)'!$D48</f>
        <v>0</v>
      </c>
      <c r="I64" s="142"/>
      <c r="J64" s="31"/>
      <c r="K64" s="141" t="s">
        <v>111</v>
      </c>
      <c r="L64" s="242"/>
      <c r="M64" s="142" t="e">
        <f t="shared" si="11"/>
        <v>#DIV/0!</v>
      </c>
      <c r="N64" s="252"/>
      <c r="O64" s="149" t="e">
        <f t="shared" si="14"/>
        <v>#DIV/0!</v>
      </c>
      <c r="P64" s="142" t="e">
        <f t="shared" si="12"/>
        <v>#DIV/0!</v>
      </c>
      <c r="Q64" s="66">
        <f>'Degree Days (DD)'!D48</f>
        <v>0</v>
      </c>
      <c r="R64" s="142"/>
    </row>
    <row r="65" spans="2:18" ht="16.5" thickBot="1">
      <c r="B65" s="145" t="s">
        <v>122</v>
      </c>
      <c r="C65" s="243"/>
      <c r="D65" s="83" t="e">
        <f t="shared" si="9"/>
        <v>#DIV/0!</v>
      </c>
      <c r="E65" s="254"/>
      <c r="F65" s="150" t="e">
        <f t="shared" si="13"/>
        <v>#DIV/0!</v>
      </c>
      <c r="G65" s="83" t="e">
        <f t="shared" si="10"/>
        <v>#DIV/0!</v>
      </c>
      <c r="H65" s="146">
        <f>'Degree Days (DD)'!$D49</f>
        <v>0</v>
      </c>
      <c r="I65" s="18"/>
      <c r="J65" s="31"/>
      <c r="K65" s="145" t="s">
        <v>122</v>
      </c>
      <c r="L65" s="243"/>
      <c r="M65" s="83" t="e">
        <f t="shared" si="11"/>
        <v>#DIV/0!</v>
      </c>
      <c r="N65" s="254"/>
      <c r="O65" s="150" t="e">
        <f t="shared" si="14"/>
        <v>#DIV/0!</v>
      </c>
      <c r="P65" s="83" t="e">
        <f t="shared" si="12"/>
        <v>#DIV/0!</v>
      </c>
      <c r="Q65" s="66">
        <f>'Degree Days (DD)'!D49</f>
        <v>0</v>
      </c>
      <c r="R65" s="18"/>
    </row>
    <row r="66" spans="1:63" s="272" customFormat="1" ht="16.5" thickTop="1">
      <c r="A66" s="260"/>
      <c r="B66" s="261"/>
      <c r="C66" s="268">
        <f>SUM(C54:C65)</f>
        <v>0</v>
      </c>
      <c r="D66" s="267" t="e">
        <f t="shared" si="9"/>
        <v>#DIV/0!</v>
      </c>
      <c r="E66" s="269">
        <f>SUM(E54:E65)</f>
        <v>0</v>
      </c>
      <c r="F66" s="274" t="e">
        <f t="shared" si="13"/>
        <v>#DIV/0!</v>
      </c>
      <c r="G66" s="267" t="e">
        <f t="shared" si="10"/>
        <v>#DIV/0!</v>
      </c>
      <c r="H66" s="269">
        <f>'Degree Days (DD)'!$D50</f>
        <v>1499</v>
      </c>
      <c r="I66" s="267">
        <f>H66/H51</f>
        <v>0.9835958005249343</v>
      </c>
      <c r="J66" s="260"/>
      <c r="K66" s="261"/>
      <c r="L66" s="268">
        <f>SUM(L54:L65)</f>
        <v>0</v>
      </c>
      <c r="M66" s="267" t="e">
        <f t="shared" si="11"/>
        <v>#DIV/0!</v>
      </c>
      <c r="N66" s="269">
        <f>SUM(N54:N65)</f>
        <v>0</v>
      </c>
      <c r="O66" s="274" t="e">
        <f t="shared" si="14"/>
        <v>#DIV/0!</v>
      </c>
      <c r="P66" s="267" t="e">
        <f t="shared" si="12"/>
        <v>#DIV/0!</v>
      </c>
      <c r="Q66" s="266">
        <f>'Degree Days (DD)'!D50</f>
        <v>1499</v>
      </c>
      <c r="R66" s="267">
        <f>Q66/Q51</f>
        <v>0.9835958005249343</v>
      </c>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row>
    <row r="67" spans="2:18" ht="15.75">
      <c r="B67" s="148"/>
      <c r="D67" s="142"/>
      <c r="F67" s="149"/>
      <c r="G67" s="142"/>
      <c r="H67" s="132"/>
      <c r="I67" s="142"/>
      <c r="J67" s="31"/>
      <c r="K67" s="148"/>
      <c r="L67" s="233"/>
      <c r="M67" s="142"/>
      <c r="N67" s="244"/>
      <c r="O67" s="143"/>
      <c r="P67" s="142"/>
      <c r="Q67" s="132"/>
      <c r="R67" s="142"/>
    </row>
    <row r="69" spans="1:18" ht="15.75">
      <c r="A69" s="41">
        <f>1+A54</f>
        <v>2013</v>
      </c>
      <c r="B69" s="141" t="s">
        <v>60</v>
      </c>
      <c r="C69" s="242"/>
      <c r="D69" s="142" t="e">
        <f aca="true" t="shared" si="17" ref="D69:D81">C69/C54</f>
        <v>#DIV/0!</v>
      </c>
      <c r="E69" s="252"/>
      <c r="F69" s="149" t="e">
        <f>C69/E69</f>
        <v>#DIV/0!</v>
      </c>
      <c r="G69" s="142" t="e">
        <f aca="true" t="shared" si="18" ref="G69:G79">E69/E54</f>
        <v>#DIV/0!</v>
      </c>
      <c r="H69" s="66">
        <f>'Degree Days (DD)'!$D53</f>
        <v>0</v>
      </c>
      <c r="I69" s="142"/>
      <c r="J69" s="41">
        <f>A69</f>
        <v>2013</v>
      </c>
      <c r="K69" s="141" t="s">
        <v>60</v>
      </c>
      <c r="L69" s="242"/>
      <c r="M69" s="142" t="e">
        <f>L69/L54</f>
        <v>#DIV/0!</v>
      </c>
      <c r="N69" s="252"/>
      <c r="O69" s="149" t="e">
        <f>L69/N69</f>
        <v>#DIV/0!</v>
      </c>
      <c r="P69" s="142" t="e">
        <f aca="true" t="shared" si="19" ref="P69:P80">N69/N54</f>
        <v>#DIV/0!</v>
      </c>
      <c r="Q69" s="66">
        <f>'Degree Days (DD)'!D53</f>
        <v>0</v>
      </c>
      <c r="R69" s="142"/>
    </row>
    <row r="70" spans="1:18" ht="15.75">
      <c r="A70" s="144"/>
      <c r="B70" s="141" t="s">
        <v>103</v>
      </c>
      <c r="C70" s="242"/>
      <c r="D70" s="142" t="e">
        <f t="shared" si="17"/>
        <v>#DIV/0!</v>
      </c>
      <c r="E70" s="252"/>
      <c r="F70" s="149" t="e">
        <f>C70/E70</f>
        <v>#DIV/0!</v>
      </c>
      <c r="G70" s="142" t="e">
        <f t="shared" si="18"/>
        <v>#DIV/0!</v>
      </c>
      <c r="H70" s="66">
        <f>'Degree Days (DD)'!$D54</f>
        <v>0</v>
      </c>
      <c r="I70" s="142"/>
      <c r="J70" s="144"/>
      <c r="K70" s="141" t="s">
        <v>103</v>
      </c>
      <c r="L70" s="242"/>
      <c r="M70" s="142" t="e">
        <f aca="true" t="shared" si="20" ref="M70:M75">L70/L54</f>
        <v>#DIV/0!</v>
      </c>
      <c r="N70" s="252"/>
      <c r="O70" s="149" t="e">
        <f aca="true" t="shared" si="21" ref="O70:O81">L70/N70</f>
        <v>#DIV/0!</v>
      </c>
      <c r="P70" s="142" t="e">
        <f t="shared" si="19"/>
        <v>#DIV/0!</v>
      </c>
      <c r="Q70" s="66">
        <f>'Degree Days (DD)'!D54</f>
        <v>0</v>
      </c>
      <c r="R70" s="142"/>
    </row>
    <row r="71" spans="2:18" ht="15.75">
      <c r="B71" s="141" t="s">
        <v>98</v>
      </c>
      <c r="C71" s="242"/>
      <c r="D71" s="142" t="e">
        <f t="shared" si="17"/>
        <v>#DIV/0!</v>
      </c>
      <c r="E71" s="252"/>
      <c r="F71" s="149" t="e">
        <f aca="true" t="shared" si="22" ref="F71:F81">C71/E71</f>
        <v>#DIV/0!</v>
      </c>
      <c r="G71" s="142" t="e">
        <f t="shared" si="18"/>
        <v>#DIV/0!</v>
      </c>
      <c r="H71" s="66">
        <f>'Degree Days (DD)'!$D55</f>
        <v>0</v>
      </c>
      <c r="I71" s="142"/>
      <c r="J71" s="31"/>
      <c r="K71" s="141" t="s">
        <v>98</v>
      </c>
      <c r="L71" s="242"/>
      <c r="M71" s="142" t="e">
        <f t="shared" si="20"/>
        <v>#DIV/0!</v>
      </c>
      <c r="N71" s="252"/>
      <c r="O71" s="149" t="e">
        <f t="shared" si="21"/>
        <v>#DIV/0!</v>
      </c>
      <c r="P71" s="142" t="e">
        <f t="shared" si="19"/>
        <v>#DIV/0!</v>
      </c>
      <c r="Q71" s="66">
        <f>'Degree Days (DD)'!D55</f>
        <v>0</v>
      </c>
      <c r="R71" s="142"/>
    </row>
    <row r="72" spans="2:18" ht="15.75">
      <c r="B72" s="141" t="s">
        <v>99</v>
      </c>
      <c r="C72" s="242"/>
      <c r="D72" s="142" t="e">
        <f t="shared" si="17"/>
        <v>#DIV/0!</v>
      </c>
      <c r="E72" s="252"/>
      <c r="F72" s="149" t="e">
        <f t="shared" si="22"/>
        <v>#DIV/0!</v>
      </c>
      <c r="G72" s="142" t="e">
        <f t="shared" si="18"/>
        <v>#DIV/0!</v>
      </c>
      <c r="H72" s="66">
        <f>'Degree Days (DD)'!$D56</f>
        <v>4</v>
      </c>
      <c r="I72" s="142">
        <f aca="true" t="shared" si="23" ref="I72:I78">H72/H57</f>
        <v>0.14285714285714285</v>
      </c>
      <c r="J72" s="31"/>
      <c r="K72" s="141" t="s">
        <v>99</v>
      </c>
      <c r="L72" s="242"/>
      <c r="M72" s="142" t="e">
        <f t="shared" si="20"/>
        <v>#DIV/0!</v>
      </c>
      <c r="N72" s="252"/>
      <c r="O72" s="149" t="e">
        <f t="shared" si="21"/>
        <v>#DIV/0!</v>
      </c>
      <c r="P72" s="142" t="e">
        <f t="shared" si="19"/>
        <v>#DIV/0!</v>
      </c>
      <c r="Q72" s="66">
        <f>'Degree Days (DD)'!D56</f>
        <v>4</v>
      </c>
      <c r="R72" s="142">
        <f aca="true" t="shared" si="24" ref="R72:R78">Q72/Q57</f>
        <v>0.14285714285714285</v>
      </c>
    </row>
    <row r="73" spans="2:18" ht="15.75">
      <c r="B73" s="141" t="s">
        <v>100</v>
      </c>
      <c r="C73" s="238"/>
      <c r="D73" s="142" t="e">
        <f t="shared" si="17"/>
        <v>#DIV/0!</v>
      </c>
      <c r="E73" s="253"/>
      <c r="F73" s="149" t="e">
        <f t="shared" si="22"/>
        <v>#DIV/0!</v>
      </c>
      <c r="G73" s="142" t="e">
        <f t="shared" si="18"/>
        <v>#DIV/0!</v>
      </c>
      <c r="H73" s="66">
        <f>'Degree Days (DD)'!$D57</f>
        <v>80</v>
      </c>
      <c r="I73" s="142">
        <f t="shared" si="23"/>
        <v>0.8080808080808081</v>
      </c>
      <c r="J73" s="31"/>
      <c r="K73" s="141" t="s">
        <v>100</v>
      </c>
      <c r="L73" s="238"/>
      <c r="M73" s="142" t="e">
        <f t="shared" si="20"/>
        <v>#DIV/0!</v>
      </c>
      <c r="N73" s="253"/>
      <c r="O73" s="149" t="e">
        <f t="shared" si="21"/>
        <v>#DIV/0!</v>
      </c>
      <c r="P73" s="142" t="e">
        <f t="shared" si="19"/>
        <v>#DIV/0!</v>
      </c>
      <c r="Q73" s="66">
        <f>'Degree Days (DD)'!D57</f>
        <v>80</v>
      </c>
      <c r="R73" s="142">
        <f t="shared" si="24"/>
        <v>0.8080808080808081</v>
      </c>
    </row>
    <row r="74" spans="2:18" ht="15.75">
      <c r="B74" s="141" t="s">
        <v>101</v>
      </c>
      <c r="C74" s="242"/>
      <c r="D74" s="142" t="e">
        <f t="shared" si="17"/>
        <v>#DIV/0!</v>
      </c>
      <c r="E74" s="252"/>
      <c r="F74" s="149" t="e">
        <f t="shared" si="22"/>
        <v>#DIV/0!</v>
      </c>
      <c r="G74" s="142" t="e">
        <f t="shared" si="18"/>
        <v>#DIV/0!</v>
      </c>
      <c r="H74" s="66">
        <f>'Degree Days (DD)'!$D58</f>
        <v>299</v>
      </c>
      <c r="I74" s="142">
        <f t="shared" si="23"/>
        <v>1.3590909090909091</v>
      </c>
      <c r="J74" s="31"/>
      <c r="K74" s="141" t="s">
        <v>101</v>
      </c>
      <c r="L74" s="242"/>
      <c r="M74" s="142" t="e">
        <f t="shared" si="20"/>
        <v>#DIV/0!</v>
      </c>
      <c r="N74" s="252"/>
      <c r="O74" s="149" t="e">
        <f t="shared" si="21"/>
        <v>#DIV/0!</v>
      </c>
      <c r="P74" s="142" t="e">
        <f t="shared" si="19"/>
        <v>#DIV/0!</v>
      </c>
      <c r="Q74" s="66">
        <f>'Degree Days (DD)'!D58</f>
        <v>299</v>
      </c>
      <c r="R74" s="142">
        <f t="shared" si="24"/>
        <v>1.3590909090909091</v>
      </c>
    </row>
    <row r="75" spans="2:18" ht="15.75">
      <c r="B75" s="141" t="s">
        <v>102</v>
      </c>
      <c r="C75" s="242"/>
      <c r="D75" s="142" t="e">
        <f t="shared" si="17"/>
        <v>#DIV/0!</v>
      </c>
      <c r="E75" s="252"/>
      <c r="F75" s="149" t="e">
        <f t="shared" si="22"/>
        <v>#DIV/0!</v>
      </c>
      <c r="G75" s="142" t="e">
        <f t="shared" si="18"/>
        <v>#DIV/0!</v>
      </c>
      <c r="H75" s="66">
        <f>'Degree Days (DD)'!$D59</f>
        <v>536</v>
      </c>
      <c r="I75" s="142">
        <f t="shared" si="23"/>
        <v>1.1355932203389831</v>
      </c>
      <c r="J75" s="31"/>
      <c r="K75" s="141" t="s">
        <v>102</v>
      </c>
      <c r="L75" s="242"/>
      <c r="M75" s="142" t="e">
        <f t="shared" si="20"/>
        <v>#DIV/0!</v>
      </c>
      <c r="N75" s="252"/>
      <c r="O75" s="149" t="e">
        <f t="shared" si="21"/>
        <v>#DIV/0!</v>
      </c>
      <c r="P75" s="142" t="e">
        <f t="shared" si="19"/>
        <v>#DIV/0!</v>
      </c>
      <c r="Q75" s="66">
        <f>'Degree Days (DD)'!D59</f>
        <v>536</v>
      </c>
      <c r="R75" s="142">
        <f t="shared" si="24"/>
        <v>1.1355932203389831</v>
      </c>
    </row>
    <row r="76" spans="2:18" ht="15.75">
      <c r="B76" s="141" t="s">
        <v>157</v>
      </c>
      <c r="C76" s="242"/>
      <c r="D76" s="142" t="e">
        <f t="shared" si="17"/>
        <v>#DIV/0!</v>
      </c>
      <c r="E76" s="252"/>
      <c r="F76" s="149" t="e">
        <f t="shared" si="22"/>
        <v>#DIV/0!</v>
      </c>
      <c r="G76" s="142" t="e">
        <f t="shared" si="18"/>
        <v>#DIV/0!</v>
      </c>
      <c r="H76" s="66">
        <f>'Degree Days (DD)'!$D60</f>
        <v>384</v>
      </c>
      <c r="I76" s="142">
        <f t="shared" si="23"/>
        <v>0.843956043956044</v>
      </c>
      <c r="J76" s="31"/>
      <c r="K76" s="141" t="s">
        <v>157</v>
      </c>
      <c r="L76" s="242"/>
      <c r="M76" s="142" t="e">
        <f>L76/L61</f>
        <v>#DIV/0!</v>
      </c>
      <c r="N76" s="252"/>
      <c r="O76" s="149" t="e">
        <f t="shared" si="21"/>
        <v>#DIV/0!</v>
      </c>
      <c r="P76" s="142" t="e">
        <f t="shared" si="19"/>
        <v>#DIV/0!</v>
      </c>
      <c r="Q76" s="66">
        <f>'Degree Days (DD)'!D60</f>
        <v>384</v>
      </c>
      <c r="R76" s="142">
        <f t="shared" si="24"/>
        <v>0.843956043956044</v>
      </c>
    </row>
    <row r="77" spans="2:18" ht="15.75">
      <c r="B77" s="141" t="s">
        <v>158</v>
      </c>
      <c r="C77" s="242"/>
      <c r="D77" s="142" t="e">
        <f t="shared" si="17"/>
        <v>#DIV/0!</v>
      </c>
      <c r="E77" s="252"/>
      <c r="F77" s="149" t="e">
        <f t="shared" si="22"/>
        <v>#DIV/0!</v>
      </c>
      <c r="G77" s="142" t="e">
        <f t="shared" si="18"/>
        <v>#DIV/0!</v>
      </c>
      <c r="H77" s="66">
        <f>'Degree Days (DD)'!$D61</f>
        <v>169</v>
      </c>
      <c r="I77" s="142">
        <f t="shared" si="23"/>
        <v>1</v>
      </c>
      <c r="J77" s="31"/>
      <c r="K77" s="141" t="s">
        <v>158</v>
      </c>
      <c r="L77" s="242"/>
      <c r="M77" s="142" t="e">
        <f>L77/L61</f>
        <v>#DIV/0!</v>
      </c>
      <c r="N77" s="252"/>
      <c r="O77" s="149" t="e">
        <f t="shared" si="21"/>
        <v>#DIV/0!</v>
      </c>
      <c r="P77" s="142" t="e">
        <f t="shared" si="19"/>
        <v>#DIV/0!</v>
      </c>
      <c r="Q77" s="66">
        <f>'Degree Days (DD)'!D61</f>
        <v>169</v>
      </c>
      <c r="R77" s="142">
        <f t="shared" si="24"/>
        <v>1</v>
      </c>
    </row>
    <row r="78" spans="2:18" ht="15.75">
      <c r="B78" s="141" t="s">
        <v>179</v>
      </c>
      <c r="C78" s="242"/>
      <c r="D78" s="142" t="e">
        <f t="shared" si="17"/>
        <v>#DIV/0!</v>
      </c>
      <c r="E78" s="252"/>
      <c r="F78" s="149" t="e">
        <f t="shared" si="22"/>
        <v>#DIV/0!</v>
      </c>
      <c r="G78" s="142" t="e">
        <f t="shared" si="18"/>
        <v>#DIV/0!</v>
      </c>
      <c r="H78" s="66">
        <f>'Degree Days (DD)'!$D62</f>
        <v>49</v>
      </c>
      <c r="I78" s="142">
        <f t="shared" si="23"/>
        <v>1.4411764705882353</v>
      </c>
      <c r="J78" s="31"/>
      <c r="K78" s="141" t="s">
        <v>179</v>
      </c>
      <c r="L78" s="242"/>
      <c r="M78" s="142" t="e">
        <f>L78/L62</f>
        <v>#DIV/0!</v>
      </c>
      <c r="N78" s="252"/>
      <c r="O78" s="149" t="e">
        <f t="shared" si="21"/>
        <v>#DIV/0!</v>
      </c>
      <c r="P78" s="142" t="e">
        <f t="shared" si="19"/>
        <v>#DIV/0!</v>
      </c>
      <c r="Q78" s="66">
        <f>'Degree Days (DD)'!D62</f>
        <v>49</v>
      </c>
      <c r="R78" s="142">
        <f t="shared" si="24"/>
        <v>1.4411764705882353</v>
      </c>
    </row>
    <row r="79" spans="2:18" ht="15.75">
      <c r="B79" s="141" t="s">
        <v>111</v>
      </c>
      <c r="C79" s="242"/>
      <c r="D79" s="142" t="e">
        <f t="shared" si="17"/>
        <v>#DIV/0!</v>
      </c>
      <c r="E79" s="252"/>
      <c r="F79" s="149" t="e">
        <f t="shared" si="22"/>
        <v>#DIV/0!</v>
      </c>
      <c r="G79" s="142" t="e">
        <f t="shared" si="18"/>
        <v>#DIV/0!</v>
      </c>
      <c r="H79" s="66">
        <f>'Degree Days (DD)'!$D63</f>
        <v>6</v>
      </c>
      <c r="I79" s="142"/>
      <c r="J79" s="31"/>
      <c r="K79" s="141" t="s">
        <v>111</v>
      </c>
      <c r="L79" s="242"/>
      <c r="M79" s="142" t="e">
        <f>L79/L63</f>
        <v>#DIV/0!</v>
      </c>
      <c r="N79" s="252"/>
      <c r="O79" s="149" t="e">
        <f t="shared" si="21"/>
        <v>#DIV/0!</v>
      </c>
      <c r="P79" s="142" t="e">
        <f t="shared" si="19"/>
        <v>#DIV/0!</v>
      </c>
      <c r="Q79" s="66">
        <f>'Degree Days (DD)'!D63</f>
        <v>6</v>
      </c>
      <c r="R79" s="142"/>
    </row>
    <row r="80" spans="2:18" ht="16.5" thickBot="1">
      <c r="B80" s="145" t="s">
        <v>122</v>
      </c>
      <c r="C80" s="243"/>
      <c r="D80" s="83" t="e">
        <f t="shared" si="17"/>
        <v>#DIV/0!</v>
      </c>
      <c r="E80" s="254"/>
      <c r="F80" s="150" t="e">
        <f t="shared" si="22"/>
        <v>#DIV/0!</v>
      </c>
      <c r="G80" s="83" t="e">
        <f>E80/E65</f>
        <v>#DIV/0!</v>
      </c>
      <c r="H80" s="146">
        <f>'Degree Days (DD)'!$D64</f>
        <v>0</v>
      </c>
      <c r="I80" s="18"/>
      <c r="J80" s="31"/>
      <c r="K80" s="145" t="s">
        <v>122</v>
      </c>
      <c r="L80" s="243"/>
      <c r="M80" s="83" t="e">
        <f>L80/L64</f>
        <v>#DIV/0!</v>
      </c>
      <c r="N80" s="254"/>
      <c r="O80" s="150" t="e">
        <f t="shared" si="21"/>
        <v>#DIV/0!</v>
      </c>
      <c r="P80" s="83" t="e">
        <f t="shared" si="19"/>
        <v>#DIV/0!</v>
      </c>
      <c r="Q80" s="66">
        <f>'Degree Days (DD)'!D64</f>
        <v>0</v>
      </c>
      <c r="R80" s="18"/>
    </row>
    <row r="81" spans="1:63" s="272" customFormat="1" ht="16.5" thickTop="1">
      <c r="A81" s="260"/>
      <c r="B81" s="261"/>
      <c r="C81" s="268">
        <f>SUM(C69:C80)</f>
        <v>0</v>
      </c>
      <c r="D81" s="267" t="e">
        <f t="shared" si="17"/>
        <v>#DIV/0!</v>
      </c>
      <c r="E81" s="269">
        <f>SUM(E69:E80)</f>
        <v>0</v>
      </c>
      <c r="F81" s="274" t="e">
        <f t="shared" si="22"/>
        <v>#DIV/0!</v>
      </c>
      <c r="G81" s="267" t="e">
        <f>E81/E66</f>
        <v>#DIV/0!</v>
      </c>
      <c r="H81" s="269">
        <f>'Degree Days (DD)'!$D65</f>
        <v>1527</v>
      </c>
      <c r="I81" s="267" t="e">
        <f>H81/H65</f>
        <v>#DIV/0!</v>
      </c>
      <c r="J81" s="260"/>
      <c r="K81" s="261"/>
      <c r="L81" s="268">
        <f>SUM(L69:L80)</f>
        <v>0</v>
      </c>
      <c r="M81" s="267" t="e">
        <f>L81/L65</f>
        <v>#DIV/0!</v>
      </c>
      <c r="N81" s="269">
        <f>SUM(N69:N80)</f>
        <v>0</v>
      </c>
      <c r="O81" s="274" t="e">
        <f t="shared" si="21"/>
        <v>#DIV/0!</v>
      </c>
      <c r="P81" s="267" t="e">
        <f>N81/N66</f>
        <v>#DIV/0!</v>
      </c>
      <c r="Q81" s="266">
        <f>'Degree Days (DD)'!D65</f>
        <v>1527</v>
      </c>
      <c r="R81" s="267" t="e">
        <f>Q81/Q65</f>
        <v>#DIV/0!</v>
      </c>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row>
    <row r="82" spans="2:18" ht="15.75">
      <c r="B82" s="148"/>
      <c r="D82" s="142"/>
      <c r="F82" s="149"/>
      <c r="G82" s="142"/>
      <c r="H82" s="132"/>
      <c r="I82" s="142"/>
      <c r="J82" s="31"/>
      <c r="K82" s="148"/>
      <c r="L82" s="233"/>
      <c r="M82" s="142"/>
      <c r="N82" s="244"/>
      <c r="O82" s="143"/>
      <c r="P82" s="142"/>
      <c r="Q82" s="132"/>
      <c r="R82" s="142"/>
    </row>
    <row r="84" spans="1:18" ht="15.75">
      <c r="A84" s="41">
        <f>1+A69</f>
        <v>2014</v>
      </c>
      <c r="B84" s="141" t="s">
        <v>60</v>
      </c>
      <c r="C84" s="242"/>
      <c r="D84" s="142" t="e">
        <f aca="true" t="shared" si="25" ref="D84:D96">C84/C69</f>
        <v>#DIV/0!</v>
      </c>
      <c r="E84" s="252"/>
      <c r="F84" s="149" t="e">
        <f>C84/E84</f>
        <v>#DIV/0!</v>
      </c>
      <c r="G84" s="142" t="e">
        <f>E84/E69</f>
        <v>#DIV/0!</v>
      </c>
      <c r="H84" s="66">
        <f>'Degree Days (DD)'!$D68</f>
        <v>0</v>
      </c>
      <c r="I84" s="142"/>
      <c r="J84" s="41">
        <f>A84</f>
        <v>2014</v>
      </c>
      <c r="K84" s="141" t="s">
        <v>60</v>
      </c>
      <c r="L84" s="242"/>
      <c r="M84" s="142" t="e">
        <f>L84/L69</f>
        <v>#DIV/0!</v>
      </c>
      <c r="N84" s="252"/>
      <c r="O84" s="143" t="e">
        <f>L84/N84</f>
        <v>#DIV/0!</v>
      </c>
      <c r="P84" s="142" t="e">
        <f aca="true" t="shared" si="26" ref="P84:P95">N84/N69</f>
        <v>#DIV/0!</v>
      </c>
      <c r="Q84" s="66">
        <f>'Degree Days (DD)'!D68</f>
        <v>0</v>
      </c>
      <c r="R84" s="142"/>
    </row>
    <row r="85" spans="1:18" ht="15.75">
      <c r="A85" s="144"/>
      <c r="B85" s="141" t="s">
        <v>103</v>
      </c>
      <c r="C85" s="242"/>
      <c r="D85" s="142" t="e">
        <f t="shared" si="25"/>
        <v>#DIV/0!</v>
      </c>
      <c r="E85" s="252"/>
      <c r="F85" s="149" t="e">
        <f aca="true" t="shared" si="27" ref="F85:F96">C85/E85</f>
        <v>#DIV/0!</v>
      </c>
      <c r="G85" s="142" t="e">
        <f aca="true" t="shared" si="28" ref="G85:G96">E85/E70</f>
        <v>#DIV/0!</v>
      </c>
      <c r="H85" s="66">
        <f>'Degree Days (DD)'!$D69</f>
        <v>0</v>
      </c>
      <c r="I85" s="142"/>
      <c r="J85" s="144"/>
      <c r="K85" s="141" t="s">
        <v>103</v>
      </c>
      <c r="L85" s="242"/>
      <c r="M85" s="142" t="e">
        <f aca="true" t="shared" si="29" ref="M85:M90">L85/L69</f>
        <v>#DIV/0!</v>
      </c>
      <c r="N85" s="252"/>
      <c r="O85" s="143" t="e">
        <f aca="true" t="shared" si="30" ref="O85:O96">L85/N85</f>
        <v>#DIV/0!</v>
      </c>
      <c r="P85" s="142" t="e">
        <f t="shared" si="26"/>
        <v>#DIV/0!</v>
      </c>
      <c r="Q85" s="66">
        <f>'Degree Days (DD)'!D69</f>
        <v>0</v>
      </c>
      <c r="R85" s="142"/>
    </row>
    <row r="86" spans="2:18" ht="15.75">
      <c r="B86" s="141" t="s">
        <v>98</v>
      </c>
      <c r="C86" s="242"/>
      <c r="D86" s="142" t="e">
        <f t="shared" si="25"/>
        <v>#DIV/0!</v>
      </c>
      <c r="E86" s="252"/>
      <c r="F86" s="149" t="e">
        <f t="shared" si="27"/>
        <v>#DIV/0!</v>
      </c>
      <c r="G86" s="142" t="e">
        <f t="shared" si="28"/>
        <v>#DIV/0!</v>
      </c>
      <c r="H86" s="66">
        <f>'Degree Days (DD)'!$D70</f>
        <v>0</v>
      </c>
      <c r="I86" s="142"/>
      <c r="J86" s="31"/>
      <c r="K86" s="141" t="s">
        <v>98</v>
      </c>
      <c r="L86" s="242"/>
      <c r="M86" s="142" t="e">
        <f t="shared" si="29"/>
        <v>#DIV/0!</v>
      </c>
      <c r="N86" s="252"/>
      <c r="O86" s="143" t="e">
        <f t="shared" si="30"/>
        <v>#DIV/0!</v>
      </c>
      <c r="P86" s="142" t="e">
        <f t="shared" si="26"/>
        <v>#DIV/0!</v>
      </c>
      <c r="Q86" s="66">
        <f>'Degree Days (DD)'!D70</f>
        <v>0</v>
      </c>
      <c r="R86" s="142"/>
    </row>
    <row r="87" spans="2:18" ht="15.75">
      <c r="B87" s="141" t="s">
        <v>99</v>
      </c>
      <c r="C87" s="242"/>
      <c r="D87" s="142" t="e">
        <f t="shared" si="25"/>
        <v>#DIV/0!</v>
      </c>
      <c r="E87" s="252"/>
      <c r="F87" s="149" t="e">
        <f t="shared" si="27"/>
        <v>#DIV/0!</v>
      </c>
      <c r="G87" s="142" t="e">
        <f t="shared" si="28"/>
        <v>#DIV/0!</v>
      </c>
      <c r="H87" s="66">
        <f>'Degree Days (DD)'!$D71</f>
        <v>0</v>
      </c>
      <c r="I87" s="142">
        <f aca="true" t="shared" si="31" ref="I87:I94">H87/H72</f>
        <v>0</v>
      </c>
      <c r="J87" s="31"/>
      <c r="K87" s="141" t="s">
        <v>99</v>
      </c>
      <c r="L87" s="242"/>
      <c r="M87" s="142" t="e">
        <f t="shared" si="29"/>
        <v>#DIV/0!</v>
      </c>
      <c r="N87" s="252"/>
      <c r="O87" s="143" t="e">
        <f t="shared" si="30"/>
        <v>#DIV/0!</v>
      </c>
      <c r="P87" s="142" t="e">
        <f t="shared" si="26"/>
        <v>#DIV/0!</v>
      </c>
      <c r="Q87" s="66">
        <f>'Degree Days (DD)'!D71</f>
        <v>0</v>
      </c>
      <c r="R87" s="142">
        <f aca="true" t="shared" si="32" ref="R87:R94">Q87/Q72</f>
        <v>0</v>
      </c>
    </row>
    <row r="88" spans="2:18" ht="15.75">
      <c r="B88" s="141" t="s">
        <v>100</v>
      </c>
      <c r="C88" s="238"/>
      <c r="D88" s="142" t="e">
        <f t="shared" si="25"/>
        <v>#DIV/0!</v>
      </c>
      <c r="E88" s="253"/>
      <c r="F88" s="149" t="e">
        <f t="shared" si="27"/>
        <v>#DIV/0!</v>
      </c>
      <c r="G88" s="142" t="e">
        <f t="shared" si="28"/>
        <v>#DIV/0!</v>
      </c>
      <c r="H88" s="66">
        <f>'Degree Days (DD)'!$D72</f>
        <v>0</v>
      </c>
      <c r="I88" s="142">
        <f t="shared" si="31"/>
        <v>0</v>
      </c>
      <c r="J88" s="31"/>
      <c r="K88" s="141" t="s">
        <v>100</v>
      </c>
      <c r="L88" s="238"/>
      <c r="M88" s="142" t="e">
        <f t="shared" si="29"/>
        <v>#DIV/0!</v>
      </c>
      <c r="N88" s="253"/>
      <c r="O88" s="143" t="e">
        <f t="shared" si="30"/>
        <v>#DIV/0!</v>
      </c>
      <c r="P88" s="142" t="e">
        <f t="shared" si="26"/>
        <v>#DIV/0!</v>
      </c>
      <c r="Q88" s="66">
        <f>'Degree Days (DD)'!D72</f>
        <v>0</v>
      </c>
      <c r="R88" s="142">
        <f t="shared" si="32"/>
        <v>0</v>
      </c>
    </row>
    <row r="89" spans="2:18" ht="15.75">
      <c r="B89" s="141" t="s">
        <v>101</v>
      </c>
      <c r="C89" s="242"/>
      <c r="D89" s="142" t="e">
        <f t="shared" si="25"/>
        <v>#DIV/0!</v>
      </c>
      <c r="E89" s="252"/>
      <c r="F89" s="149" t="e">
        <f t="shared" si="27"/>
        <v>#DIV/0!</v>
      </c>
      <c r="G89" s="142" t="e">
        <f t="shared" si="28"/>
        <v>#DIV/0!</v>
      </c>
      <c r="H89" s="66">
        <f>'Degree Days (DD)'!$D73</f>
        <v>0</v>
      </c>
      <c r="I89" s="142">
        <f t="shared" si="31"/>
        <v>0</v>
      </c>
      <c r="J89" s="31"/>
      <c r="K89" s="141" t="s">
        <v>101</v>
      </c>
      <c r="L89" s="242"/>
      <c r="M89" s="142" t="e">
        <f t="shared" si="29"/>
        <v>#DIV/0!</v>
      </c>
      <c r="N89" s="252"/>
      <c r="O89" s="143" t="e">
        <f t="shared" si="30"/>
        <v>#DIV/0!</v>
      </c>
      <c r="P89" s="142" t="e">
        <f t="shared" si="26"/>
        <v>#DIV/0!</v>
      </c>
      <c r="Q89" s="66">
        <f>'Degree Days (DD)'!D73</f>
        <v>0</v>
      </c>
      <c r="R89" s="142">
        <f t="shared" si="32"/>
        <v>0</v>
      </c>
    </row>
    <row r="90" spans="2:18" ht="15.75">
      <c r="B90" s="141" t="s">
        <v>102</v>
      </c>
      <c r="C90" s="242"/>
      <c r="D90" s="142" t="e">
        <f t="shared" si="25"/>
        <v>#DIV/0!</v>
      </c>
      <c r="E90" s="252"/>
      <c r="F90" s="149" t="e">
        <f t="shared" si="27"/>
        <v>#DIV/0!</v>
      </c>
      <c r="G90" s="142" t="e">
        <f t="shared" si="28"/>
        <v>#DIV/0!</v>
      </c>
      <c r="H90" s="66">
        <f>'Degree Days (DD)'!$D74</f>
        <v>0</v>
      </c>
      <c r="I90" s="142">
        <f t="shared" si="31"/>
        <v>0</v>
      </c>
      <c r="J90" s="31"/>
      <c r="K90" s="141" t="s">
        <v>102</v>
      </c>
      <c r="L90" s="242"/>
      <c r="M90" s="142" t="e">
        <f t="shared" si="29"/>
        <v>#DIV/0!</v>
      </c>
      <c r="N90" s="252"/>
      <c r="O90" s="143" t="e">
        <f t="shared" si="30"/>
        <v>#DIV/0!</v>
      </c>
      <c r="P90" s="142" t="e">
        <f t="shared" si="26"/>
        <v>#DIV/0!</v>
      </c>
      <c r="Q90" s="66">
        <f>'Degree Days (DD)'!D74</f>
        <v>0</v>
      </c>
      <c r="R90" s="142">
        <f t="shared" si="32"/>
        <v>0</v>
      </c>
    </row>
    <row r="91" spans="2:18" ht="15.75">
      <c r="B91" s="141" t="s">
        <v>157</v>
      </c>
      <c r="C91" s="242"/>
      <c r="D91" s="142" t="e">
        <f t="shared" si="25"/>
        <v>#DIV/0!</v>
      </c>
      <c r="E91" s="252"/>
      <c r="F91" s="149" t="e">
        <f t="shared" si="27"/>
        <v>#DIV/0!</v>
      </c>
      <c r="G91" s="142" t="e">
        <f t="shared" si="28"/>
        <v>#DIV/0!</v>
      </c>
      <c r="H91" s="66">
        <f>'Degree Days (DD)'!$D75</f>
        <v>0</v>
      </c>
      <c r="I91" s="142">
        <f t="shared" si="31"/>
        <v>0</v>
      </c>
      <c r="J91" s="31"/>
      <c r="K91" s="141" t="s">
        <v>157</v>
      </c>
      <c r="L91" s="242"/>
      <c r="M91" s="142" t="e">
        <f>L91/L76</f>
        <v>#DIV/0!</v>
      </c>
      <c r="N91" s="252"/>
      <c r="O91" s="143" t="e">
        <f t="shared" si="30"/>
        <v>#DIV/0!</v>
      </c>
      <c r="P91" s="142" t="e">
        <f t="shared" si="26"/>
        <v>#DIV/0!</v>
      </c>
      <c r="Q91" s="66">
        <f>'Degree Days (DD)'!D75</f>
        <v>0</v>
      </c>
      <c r="R91" s="142">
        <f t="shared" si="32"/>
        <v>0</v>
      </c>
    </row>
    <row r="92" spans="2:18" ht="15.75">
      <c r="B92" s="141" t="s">
        <v>158</v>
      </c>
      <c r="C92" s="242"/>
      <c r="D92" s="142" t="e">
        <f t="shared" si="25"/>
        <v>#DIV/0!</v>
      </c>
      <c r="E92" s="252"/>
      <c r="F92" s="149" t="e">
        <f t="shared" si="27"/>
        <v>#DIV/0!</v>
      </c>
      <c r="G92" s="142" t="e">
        <f t="shared" si="28"/>
        <v>#DIV/0!</v>
      </c>
      <c r="H92" s="66">
        <f>'Degree Days (DD)'!$D76</f>
        <v>0</v>
      </c>
      <c r="I92" s="142">
        <f t="shared" si="31"/>
        <v>0</v>
      </c>
      <c r="J92" s="31"/>
      <c r="K92" s="141" t="s">
        <v>158</v>
      </c>
      <c r="L92" s="242"/>
      <c r="M92" s="142" t="e">
        <f>L92/L76</f>
        <v>#DIV/0!</v>
      </c>
      <c r="N92" s="252"/>
      <c r="O92" s="143" t="e">
        <f t="shared" si="30"/>
        <v>#DIV/0!</v>
      </c>
      <c r="P92" s="142" t="e">
        <f t="shared" si="26"/>
        <v>#DIV/0!</v>
      </c>
      <c r="Q92" s="66">
        <f>'Degree Days (DD)'!D76</f>
        <v>0</v>
      </c>
      <c r="R92" s="142">
        <f t="shared" si="32"/>
        <v>0</v>
      </c>
    </row>
    <row r="93" spans="2:18" ht="15.75">
      <c r="B93" s="141" t="s">
        <v>179</v>
      </c>
      <c r="C93" s="242"/>
      <c r="D93" s="142" t="e">
        <f t="shared" si="25"/>
        <v>#DIV/0!</v>
      </c>
      <c r="E93" s="252"/>
      <c r="F93" s="149" t="e">
        <f t="shared" si="27"/>
        <v>#DIV/0!</v>
      </c>
      <c r="G93" s="142" t="e">
        <f t="shared" si="28"/>
        <v>#DIV/0!</v>
      </c>
      <c r="H93" s="66">
        <f>'Degree Days (DD)'!$D77</f>
        <v>0</v>
      </c>
      <c r="I93" s="142">
        <f t="shared" si="31"/>
        <v>0</v>
      </c>
      <c r="J93" s="31"/>
      <c r="K93" s="141" t="s">
        <v>179</v>
      </c>
      <c r="L93" s="242"/>
      <c r="M93" s="142" t="e">
        <f>L93/L77</f>
        <v>#DIV/0!</v>
      </c>
      <c r="N93" s="252"/>
      <c r="O93" s="143" t="e">
        <f t="shared" si="30"/>
        <v>#DIV/0!</v>
      </c>
      <c r="P93" s="142" t="e">
        <f t="shared" si="26"/>
        <v>#DIV/0!</v>
      </c>
      <c r="Q93" s="66">
        <f>'Degree Days (DD)'!D77</f>
        <v>0</v>
      </c>
      <c r="R93" s="142">
        <f t="shared" si="32"/>
        <v>0</v>
      </c>
    </row>
    <row r="94" spans="2:18" ht="15.75">
      <c r="B94" s="141" t="s">
        <v>111</v>
      </c>
      <c r="C94" s="242"/>
      <c r="D94" s="142" t="e">
        <f t="shared" si="25"/>
        <v>#DIV/0!</v>
      </c>
      <c r="E94" s="252"/>
      <c r="F94" s="149" t="e">
        <f t="shared" si="27"/>
        <v>#DIV/0!</v>
      </c>
      <c r="G94" s="142" t="e">
        <f t="shared" si="28"/>
        <v>#DIV/0!</v>
      </c>
      <c r="H94" s="66">
        <f>'Degree Days (DD)'!$D78</f>
        <v>0</v>
      </c>
      <c r="I94" s="142">
        <f t="shared" si="31"/>
        <v>0</v>
      </c>
      <c r="J94" s="31"/>
      <c r="K94" s="141" t="s">
        <v>111</v>
      </c>
      <c r="L94" s="242"/>
      <c r="M94" s="142" t="e">
        <f>L94/L78</f>
        <v>#DIV/0!</v>
      </c>
      <c r="N94" s="252"/>
      <c r="O94" s="143" t="e">
        <f t="shared" si="30"/>
        <v>#DIV/0!</v>
      </c>
      <c r="P94" s="142" t="e">
        <f t="shared" si="26"/>
        <v>#DIV/0!</v>
      </c>
      <c r="Q94" s="66">
        <f>'Degree Days (DD)'!D78</f>
        <v>0</v>
      </c>
      <c r="R94" s="142">
        <f t="shared" si="32"/>
        <v>0</v>
      </c>
    </row>
    <row r="95" spans="2:18" ht="16.5" thickBot="1">
      <c r="B95" s="145" t="s">
        <v>122</v>
      </c>
      <c r="C95" s="243"/>
      <c r="D95" s="83" t="e">
        <f t="shared" si="25"/>
        <v>#DIV/0!</v>
      </c>
      <c r="E95" s="254"/>
      <c r="F95" s="150" t="e">
        <f t="shared" si="27"/>
        <v>#DIV/0!</v>
      </c>
      <c r="G95" s="142" t="e">
        <f t="shared" si="28"/>
        <v>#DIV/0!</v>
      </c>
      <c r="H95" s="146">
        <f>'Degree Days (DD)'!$D79</f>
        <v>0</v>
      </c>
      <c r="I95" s="18">
        <f>H95/H79</f>
        <v>0</v>
      </c>
      <c r="J95" s="31"/>
      <c r="K95" s="145" t="s">
        <v>122</v>
      </c>
      <c r="L95" s="243"/>
      <c r="M95" s="83" t="e">
        <f>L95/L79</f>
        <v>#DIV/0!</v>
      </c>
      <c r="N95" s="254"/>
      <c r="O95" s="147" t="e">
        <f t="shared" si="30"/>
        <v>#DIV/0!</v>
      </c>
      <c r="P95" s="83" t="e">
        <f t="shared" si="26"/>
        <v>#DIV/0!</v>
      </c>
      <c r="Q95" s="66">
        <f>'Degree Days (DD)'!D79</f>
        <v>0</v>
      </c>
      <c r="R95" s="18">
        <f>Q95/Q79</f>
        <v>0</v>
      </c>
    </row>
    <row r="96" spans="1:63" s="272" customFormat="1" ht="16.5" thickTop="1">
      <c r="A96" s="260"/>
      <c r="B96" s="261"/>
      <c r="C96" s="268">
        <f>SUM(C84:C95)</f>
        <v>0</v>
      </c>
      <c r="D96" s="267" t="e">
        <f t="shared" si="25"/>
        <v>#DIV/0!</v>
      </c>
      <c r="E96" s="269">
        <f>SUM(E84:E95)</f>
        <v>0</v>
      </c>
      <c r="F96" s="274" t="e">
        <f t="shared" si="27"/>
        <v>#DIV/0!</v>
      </c>
      <c r="G96" s="275" t="e">
        <f t="shared" si="28"/>
        <v>#DIV/0!</v>
      </c>
      <c r="H96" s="269">
        <f>'Degree Days (DD)'!$D80</f>
        <v>0</v>
      </c>
      <c r="I96" s="267" t="e">
        <f>H96/H80</f>
        <v>#DIV/0!</v>
      </c>
      <c r="J96" s="260"/>
      <c r="K96" s="261"/>
      <c r="L96" s="268">
        <f>SUM(L84:L95)</f>
        <v>0</v>
      </c>
      <c r="M96" s="267" t="e">
        <f>L96/L80</f>
        <v>#DIV/0!</v>
      </c>
      <c r="N96" s="269">
        <f>SUM(N84:N95)</f>
        <v>0</v>
      </c>
      <c r="O96" s="276" t="e">
        <f t="shared" si="30"/>
        <v>#DIV/0!</v>
      </c>
      <c r="P96" s="267" t="e">
        <f>N96/N81</f>
        <v>#DIV/0!</v>
      </c>
      <c r="Q96" s="266">
        <f>'Degree Days (DD)'!D80</f>
        <v>0</v>
      </c>
      <c r="R96" s="267" t="e">
        <f>Q96/Q80</f>
        <v>#DIV/0!</v>
      </c>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row>
    <row r="97" spans="2:18" ht="15.75">
      <c r="B97" s="148"/>
      <c r="D97" s="142"/>
      <c r="F97" s="149"/>
      <c r="G97" s="142"/>
      <c r="H97" s="132"/>
      <c r="I97" s="142"/>
      <c r="J97" s="31"/>
      <c r="K97" s="148"/>
      <c r="L97" s="233"/>
      <c r="M97" s="142"/>
      <c r="N97" s="244"/>
      <c r="O97" s="143"/>
      <c r="P97" s="142"/>
      <c r="Q97" s="132"/>
      <c r="R97" s="142"/>
    </row>
    <row r="99" spans="1:18" ht="15.75">
      <c r="A99" s="41">
        <f>1+A84</f>
        <v>2015</v>
      </c>
      <c r="B99" s="141" t="s">
        <v>60</v>
      </c>
      <c r="C99" s="242"/>
      <c r="D99" s="142" t="e">
        <f aca="true" t="shared" si="33" ref="D99:D111">C99/C84</f>
        <v>#DIV/0!</v>
      </c>
      <c r="E99" s="252"/>
      <c r="F99" s="149" t="e">
        <f>C99/E99</f>
        <v>#DIV/0!</v>
      </c>
      <c r="G99" s="82" t="e">
        <f aca="true" t="shared" si="34" ref="G99:G111">E99/E84</f>
        <v>#DIV/0!</v>
      </c>
      <c r="H99" s="66">
        <f>'Degree Days (DD)'!$D83</f>
        <v>0</v>
      </c>
      <c r="I99" s="142" t="e">
        <f aca="true" t="shared" si="35" ref="I99:I109">H99/H84</f>
        <v>#DIV/0!</v>
      </c>
      <c r="J99" s="41">
        <f>A99</f>
        <v>2015</v>
      </c>
      <c r="K99" s="141" t="s">
        <v>60</v>
      </c>
      <c r="L99" s="242"/>
      <c r="M99" s="142" t="e">
        <f>L99/L84</f>
        <v>#DIV/0!</v>
      </c>
      <c r="N99" s="252"/>
      <c r="O99" s="149" t="e">
        <f>L99/N99</f>
        <v>#DIV/0!</v>
      </c>
      <c r="P99" s="142" t="e">
        <f aca="true" t="shared" si="36" ref="P99:P109">N99/N84</f>
        <v>#DIV/0!</v>
      </c>
      <c r="Q99" s="66">
        <f>'Degree Days (DD)'!D83</f>
        <v>0</v>
      </c>
      <c r="R99" s="142" t="e">
        <f aca="true" t="shared" si="37" ref="R99:R111">Q99/Q83</f>
        <v>#DIV/0!</v>
      </c>
    </row>
    <row r="100" spans="1:18" ht="15.75">
      <c r="A100" s="144"/>
      <c r="B100" s="141" t="s">
        <v>103</v>
      </c>
      <c r="C100" s="242"/>
      <c r="D100" s="142" t="e">
        <f t="shared" si="33"/>
        <v>#DIV/0!</v>
      </c>
      <c r="E100" s="252"/>
      <c r="F100" s="149" t="e">
        <f aca="true" t="shared" si="38" ref="F100:F111">C100/E100</f>
        <v>#DIV/0!</v>
      </c>
      <c r="G100" s="82" t="e">
        <f t="shared" si="34"/>
        <v>#DIV/0!</v>
      </c>
      <c r="H100" s="66">
        <f>'Degree Days (DD)'!$D84</f>
        <v>0</v>
      </c>
      <c r="I100" s="142" t="e">
        <f t="shared" si="35"/>
        <v>#DIV/0!</v>
      </c>
      <c r="J100" s="144"/>
      <c r="K100" s="141" t="s">
        <v>103</v>
      </c>
      <c r="L100" s="242"/>
      <c r="M100" s="142" t="e">
        <f aca="true" t="shared" si="39" ref="M100:M105">L100/L84</f>
        <v>#DIV/0!</v>
      </c>
      <c r="N100" s="252"/>
      <c r="O100" s="149" t="e">
        <f aca="true" t="shared" si="40" ref="O100:O111">L100/N100</f>
        <v>#DIV/0!</v>
      </c>
      <c r="P100" s="142" t="e">
        <f t="shared" si="36"/>
        <v>#DIV/0!</v>
      </c>
      <c r="Q100" s="66">
        <f>'Degree Days (DD)'!D84</f>
        <v>0</v>
      </c>
      <c r="R100" s="142" t="e">
        <f t="shared" si="37"/>
        <v>#DIV/0!</v>
      </c>
    </row>
    <row r="101" spans="2:18" ht="15.75">
      <c r="B101" s="141" t="s">
        <v>98</v>
      </c>
      <c r="C101" s="242"/>
      <c r="D101" s="142" t="e">
        <f t="shared" si="33"/>
        <v>#DIV/0!</v>
      </c>
      <c r="E101" s="252"/>
      <c r="F101" s="149" t="e">
        <f t="shared" si="38"/>
        <v>#DIV/0!</v>
      </c>
      <c r="G101" s="82" t="e">
        <f t="shared" si="34"/>
        <v>#DIV/0!</v>
      </c>
      <c r="H101" s="66">
        <f>'Degree Days (DD)'!$D85</f>
        <v>0</v>
      </c>
      <c r="I101" s="142" t="e">
        <f t="shared" si="35"/>
        <v>#DIV/0!</v>
      </c>
      <c r="J101" s="31"/>
      <c r="K101" s="141" t="s">
        <v>98</v>
      </c>
      <c r="L101" s="242"/>
      <c r="M101" s="142" t="e">
        <f t="shared" si="39"/>
        <v>#DIV/0!</v>
      </c>
      <c r="N101" s="252"/>
      <c r="O101" s="149" t="e">
        <f t="shared" si="40"/>
        <v>#DIV/0!</v>
      </c>
      <c r="P101" s="142" t="e">
        <f t="shared" si="36"/>
        <v>#DIV/0!</v>
      </c>
      <c r="Q101" s="66">
        <f>'Degree Days (DD)'!D85</f>
        <v>0</v>
      </c>
      <c r="R101" s="142" t="e">
        <f t="shared" si="37"/>
        <v>#DIV/0!</v>
      </c>
    </row>
    <row r="102" spans="2:18" ht="15.75">
      <c r="B102" s="141" t="s">
        <v>99</v>
      </c>
      <c r="C102" s="242"/>
      <c r="D102" s="142" t="e">
        <f t="shared" si="33"/>
        <v>#DIV/0!</v>
      </c>
      <c r="E102" s="252"/>
      <c r="F102" s="149" t="e">
        <f t="shared" si="38"/>
        <v>#DIV/0!</v>
      </c>
      <c r="G102" s="82" t="e">
        <f t="shared" si="34"/>
        <v>#DIV/0!</v>
      </c>
      <c r="H102" s="66">
        <f>'Degree Days (DD)'!$D86</f>
        <v>0</v>
      </c>
      <c r="I102" s="142" t="e">
        <f t="shared" si="35"/>
        <v>#DIV/0!</v>
      </c>
      <c r="J102" s="31"/>
      <c r="K102" s="141" t="s">
        <v>99</v>
      </c>
      <c r="L102" s="242"/>
      <c r="M102" s="142" t="e">
        <f t="shared" si="39"/>
        <v>#DIV/0!</v>
      </c>
      <c r="N102" s="252"/>
      <c r="O102" s="149" t="e">
        <f t="shared" si="40"/>
        <v>#DIV/0!</v>
      </c>
      <c r="P102" s="142" t="e">
        <f t="shared" si="36"/>
        <v>#DIV/0!</v>
      </c>
      <c r="Q102" s="66">
        <f>'Degree Days (DD)'!D86</f>
        <v>0</v>
      </c>
      <c r="R102" s="142" t="e">
        <f t="shared" si="37"/>
        <v>#DIV/0!</v>
      </c>
    </row>
    <row r="103" spans="2:18" ht="15.75">
      <c r="B103" s="141" t="s">
        <v>100</v>
      </c>
      <c r="C103" s="238"/>
      <c r="D103" s="142" t="e">
        <f t="shared" si="33"/>
        <v>#DIV/0!</v>
      </c>
      <c r="E103" s="253"/>
      <c r="F103" s="149" t="e">
        <f t="shared" si="38"/>
        <v>#DIV/0!</v>
      </c>
      <c r="G103" s="82" t="e">
        <f t="shared" si="34"/>
        <v>#DIV/0!</v>
      </c>
      <c r="H103" s="66">
        <f>'Degree Days (DD)'!$D87</f>
        <v>0</v>
      </c>
      <c r="I103" s="142" t="e">
        <f t="shared" si="35"/>
        <v>#DIV/0!</v>
      </c>
      <c r="J103" s="31"/>
      <c r="K103" s="141" t="s">
        <v>100</v>
      </c>
      <c r="L103" s="238"/>
      <c r="M103" s="142" t="e">
        <f t="shared" si="39"/>
        <v>#DIV/0!</v>
      </c>
      <c r="N103" s="253"/>
      <c r="O103" s="149" t="e">
        <f t="shared" si="40"/>
        <v>#DIV/0!</v>
      </c>
      <c r="P103" s="142" t="e">
        <f t="shared" si="36"/>
        <v>#DIV/0!</v>
      </c>
      <c r="Q103" s="66">
        <f>'Degree Days (DD)'!D87</f>
        <v>0</v>
      </c>
      <c r="R103" s="142" t="e">
        <f t="shared" si="37"/>
        <v>#DIV/0!</v>
      </c>
    </row>
    <row r="104" spans="2:18" ht="15.75">
      <c r="B104" s="141" t="s">
        <v>101</v>
      </c>
      <c r="C104" s="242"/>
      <c r="D104" s="142" t="e">
        <f t="shared" si="33"/>
        <v>#DIV/0!</v>
      </c>
      <c r="E104" s="252"/>
      <c r="F104" s="149" t="e">
        <f t="shared" si="38"/>
        <v>#DIV/0!</v>
      </c>
      <c r="G104" s="82" t="e">
        <f t="shared" si="34"/>
        <v>#DIV/0!</v>
      </c>
      <c r="H104" s="66">
        <f>'Degree Days (DD)'!$D88</f>
        <v>0</v>
      </c>
      <c r="I104" s="142" t="e">
        <f t="shared" si="35"/>
        <v>#DIV/0!</v>
      </c>
      <c r="J104" s="31"/>
      <c r="K104" s="141" t="s">
        <v>101</v>
      </c>
      <c r="L104" s="242"/>
      <c r="M104" s="142" t="e">
        <f t="shared" si="39"/>
        <v>#DIV/0!</v>
      </c>
      <c r="N104" s="252"/>
      <c r="O104" s="149" t="e">
        <f t="shared" si="40"/>
        <v>#DIV/0!</v>
      </c>
      <c r="P104" s="142" t="e">
        <f t="shared" si="36"/>
        <v>#DIV/0!</v>
      </c>
      <c r="Q104" s="66">
        <f>'Degree Days (DD)'!D88</f>
        <v>0</v>
      </c>
      <c r="R104" s="142" t="e">
        <f t="shared" si="37"/>
        <v>#DIV/0!</v>
      </c>
    </row>
    <row r="105" spans="2:18" ht="15.75">
      <c r="B105" s="141" t="s">
        <v>102</v>
      </c>
      <c r="C105" s="242"/>
      <c r="D105" s="142" t="e">
        <f t="shared" si="33"/>
        <v>#DIV/0!</v>
      </c>
      <c r="E105" s="252"/>
      <c r="F105" s="149" t="e">
        <f t="shared" si="38"/>
        <v>#DIV/0!</v>
      </c>
      <c r="G105" s="82" t="e">
        <f t="shared" si="34"/>
        <v>#DIV/0!</v>
      </c>
      <c r="H105" s="66">
        <f>'Degree Days (DD)'!$D89</f>
        <v>0</v>
      </c>
      <c r="I105" s="142" t="e">
        <f t="shared" si="35"/>
        <v>#DIV/0!</v>
      </c>
      <c r="J105" s="31"/>
      <c r="K105" s="141" t="s">
        <v>102</v>
      </c>
      <c r="L105" s="242"/>
      <c r="M105" s="142" t="e">
        <f t="shared" si="39"/>
        <v>#DIV/0!</v>
      </c>
      <c r="N105" s="252"/>
      <c r="O105" s="149" t="e">
        <f t="shared" si="40"/>
        <v>#DIV/0!</v>
      </c>
      <c r="P105" s="142" t="e">
        <f t="shared" si="36"/>
        <v>#DIV/0!</v>
      </c>
      <c r="Q105" s="66">
        <f>'Degree Days (DD)'!D89</f>
        <v>0</v>
      </c>
      <c r="R105" s="142" t="e">
        <f t="shared" si="37"/>
        <v>#DIV/0!</v>
      </c>
    </row>
    <row r="106" spans="2:18" ht="15.75">
      <c r="B106" s="141" t="s">
        <v>157</v>
      </c>
      <c r="C106" s="242"/>
      <c r="D106" s="142" t="e">
        <f t="shared" si="33"/>
        <v>#DIV/0!</v>
      </c>
      <c r="E106" s="252"/>
      <c r="F106" s="149" t="e">
        <f t="shared" si="38"/>
        <v>#DIV/0!</v>
      </c>
      <c r="G106" s="82" t="e">
        <f t="shared" si="34"/>
        <v>#DIV/0!</v>
      </c>
      <c r="H106" s="66">
        <f>'Degree Days (DD)'!$D90</f>
        <v>0</v>
      </c>
      <c r="I106" s="142" t="e">
        <f t="shared" si="35"/>
        <v>#DIV/0!</v>
      </c>
      <c r="J106" s="31"/>
      <c r="K106" s="141" t="s">
        <v>157</v>
      </c>
      <c r="L106" s="242"/>
      <c r="M106" s="142" t="e">
        <f>L106/L91</f>
        <v>#DIV/0!</v>
      </c>
      <c r="N106" s="252"/>
      <c r="O106" s="149" t="e">
        <f t="shared" si="40"/>
        <v>#DIV/0!</v>
      </c>
      <c r="P106" s="142" t="e">
        <f t="shared" si="36"/>
        <v>#DIV/0!</v>
      </c>
      <c r="Q106" s="66">
        <f>'Degree Days (DD)'!D90</f>
        <v>0</v>
      </c>
      <c r="R106" s="142" t="e">
        <f t="shared" si="37"/>
        <v>#DIV/0!</v>
      </c>
    </row>
    <row r="107" spans="2:18" ht="15.75">
      <c r="B107" s="141" t="s">
        <v>158</v>
      </c>
      <c r="C107" s="242"/>
      <c r="D107" s="142" t="e">
        <f t="shared" si="33"/>
        <v>#DIV/0!</v>
      </c>
      <c r="E107" s="252"/>
      <c r="F107" s="149" t="e">
        <f t="shared" si="38"/>
        <v>#DIV/0!</v>
      </c>
      <c r="G107" s="82" t="e">
        <f t="shared" si="34"/>
        <v>#DIV/0!</v>
      </c>
      <c r="H107" s="66">
        <f>'Degree Days (DD)'!$D91</f>
        <v>0</v>
      </c>
      <c r="I107" s="142" t="e">
        <f t="shared" si="35"/>
        <v>#DIV/0!</v>
      </c>
      <c r="J107" s="31"/>
      <c r="K107" s="141" t="s">
        <v>158</v>
      </c>
      <c r="L107" s="242"/>
      <c r="M107" s="142" t="e">
        <f>L107/L91</f>
        <v>#DIV/0!</v>
      </c>
      <c r="N107" s="252"/>
      <c r="O107" s="149" t="e">
        <f t="shared" si="40"/>
        <v>#DIV/0!</v>
      </c>
      <c r="P107" s="142" t="e">
        <f t="shared" si="36"/>
        <v>#DIV/0!</v>
      </c>
      <c r="Q107" s="66">
        <f>'Degree Days (DD)'!D91</f>
        <v>0</v>
      </c>
      <c r="R107" s="142" t="e">
        <f t="shared" si="37"/>
        <v>#DIV/0!</v>
      </c>
    </row>
    <row r="108" spans="2:18" ht="15.75">
      <c r="B108" s="141" t="s">
        <v>179</v>
      </c>
      <c r="C108" s="242"/>
      <c r="D108" s="142" t="e">
        <f t="shared" si="33"/>
        <v>#DIV/0!</v>
      </c>
      <c r="E108" s="252"/>
      <c r="F108" s="149" t="e">
        <f t="shared" si="38"/>
        <v>#DIV/0!</v>
      </c>
      <c r="G108" s="82" t="e">
        <f t="shared" si="34"/>
        <v>#DIV/0!</v>
      </c>
      <c r="H108" s="66">
        <f>'Degree Days (DD)'!$D92</f>
        <v>0</v>
      </c>
      <c r="I108" s="142" t="e">
        <f t="shared" si="35"/>
        <v>#DIV/0!</v>
      </c>
      <c r="J108" s="31"/>
      <c r="K108" s="141" t="s">
        <v>179</v>
      </c>
      <c r="L108" s="242"/>
      <c r="M108" s="142" t="e">
        <f>L108/L92</f>
        <v>#DIV/0!</v>
      </c>
      <c r="N108" s="252"/>
      <c r="O108" s="149" t="e">
        <f t="shared" si="40"/>
        <v>#DIV/0!</v>
      </c>
      <c r="P108" s="142" t="e">
        <f t="shared" si="36"/>
        <v>#DIV/0!</v>
      </c>
      <c r="Q108" s="66">
        <f>'Degree Days (DD)'!D92</f>
        <v>0</v>
      </c>
      <c r="R108" s="142" t="e">
        <f t="shared" si="37"/>
        <v>#DIV/0!</v>
      </c>
    </row>
    <row r="109" spans="2:18" ht="15.75">
      <c r="B109" s="141" t="s">
        <v>111</v>
      </c>
      <c r="C109" s="242"/>
      <c r="D109" s="142" t="e">
        <f t="shared" si="33"/>
        <v>#DIV/0!</v>
      </c>
      <c r="E109" s="252"/>
      <c r="F109" s="149" t="e">
        <f t="shared" si="38"/>
        <v>#DIV/0!</v>
      </c>
      <c r="G109" s="82" t="e">
        <f t="shared" si="34"/>
        <v>#DIV/0!</v>
      </c>
      <c r="H109" s="66">
        <f>'Degree Days (DD)'!$D93</f>
        <v>0</v>
      </c>
      <c r="I109" s="142" t="e">
        <f t="shared" si="35"/>
        <v>#DIV/0!</v>
      </c>
      <c r="J109" s="31"/>
      <c r="K109" s="141" t="s">
        <v>111</v>
      </c>
      <c r="L109" s="242"/>
      <c r="M109" s="142" t="e">
        <f>L109/L93</f>
        <v>#DIV/0!</v>
      </c>
      <c r="N109" s="252"/>
      <c r="O109" s="149" t="e">
        <f t="shared" si="40"/>
        <v>#DIV/0!</v>
      </c>
      <c r="P109" s="142" t="e">
        <f t="shared" si="36"/>
        <v>#DIV/0!</v>
      </c>
      <c r="Q109" s="66">
        <f>'Degree Days (DD)'!D93</f>
        <v>0</v>
      </c>
      <c r="R109" s="142" t="e">
        <f t="shared" si="37"/>
        <v>#DIV/0!</v>
      </c>
    </row>
    <row r="110" spans="2:18" ht="16.5" thickBot="1">
      <c r="B110" s="145" t="s">
        <v>122</v>
      </c>
      <c r="C110" s="243"/>
      <c r="D110" s="83" t="e">
        <f t="shared" si="33"/>
        <v>#DIV/0!</v>
      </c>
      <c r="E110" s="254"/>
      <c r="F110" s="150" t="e">
        <f t="shared" si="38"/>
        <v>#DIV/0!</v>
      </c>
      <c r="G110" s="82" t="e">
        <f t="shared" si="34"/>
        <v>#DIV/0!</v>
      </c>
      <c r="H110" s="146">
        <f>'Degree Days (DD)'!$D94</f>
        <v>0</v>
      </c>
      <c r="I110" s="18" t="e">
        <f>H110/H94</f>
        <v>#DIV/0!</v>
      </c>
      <c r="J110" s="31"/>
      <c r="K110" s="145" t="s">
        <v>122</v>
      </c>
      <c r="L110" s="243"/>
      <c r="M110" s="83" t="e">
        <f>L110/L94</f>
        <v>#DIV/0!</v>
      </c>
      <c r="N110" s="254"/>
      <c r="O110" s="150" t="e">
        <f t="shared" si="40"/>
        <v>#DIV/0!</v>
      </c>
      <c r="P110" s="83" t="e">
        <f>N110/N95</f>
        <v>#DIV/0!</v>
      </c>
      <c r="Q110" s="66">
        <f>'Degree Days (DD)'!D94</f>
        <v>0</v>
      </c>
      <c r="R110" s="18" t="e">
        <f t="shared" si="37"/>
        <v>#DIV/0!</v>
      </c>
    </row>
    <row r="111" spans="1:63" s="272" customFormat="1" ht="16.5" thickTop="1">
      <c r="A111" s="260"/>
      <c r="B111" s="261"/>
      <c r="C111" s="268">
        <f>SUM(C99:C110)</f>
        <v>0</v>
      </c>
      <c r="D111" s="267" t="e">
        <f t="shared" si="33"/>
        <v>#DIV/0!</v>
      </c>
      <c r="E111" s="269">
        <f>SUM(E99:E110)</f>
        <v>0</v>
      </c>
      <c r="F111" s="274" t="e">
        <f t="shared" si="38"/>
        <v>#DIV/0!</v>
      </c>
      <c r="G111" s="275" t="e">
        <f t="shared" si="34"/>
        <v>#DIV/0!</v>
      </c>
      <c r="H111" s="269">
        <f>'Degree Days (DD)'!$D95</f>
        <v>0</v>
      </c>
      <c r="I111" s="267" t="e">
        <f>H111/H95</f>
        <v>#DIV/0!</v>
      </c>
      <c r="J111" s="260"/>
      <c r="K111" s="261"/>
      <c r="L111" s="268">
        <f>SUM(L99:L110)</f>
        <v>0</v>
      </c>
      <c r="M111" s="267" t="e">
        <f>L111/L95</f>
        <v>#DIV/0!</v>
      </c>
      <c r="N111" s="269">
        <f>SUM(N99:N110)</f>
        <v>0</v>
      </c>
      <c r="O111" s="274" t="e">
        <f t="shared" si="40"/>
        <v>#DIV/0!</v>
      </c>
      <c r="P111" s="267" t="e">
        <f>N111/N96</f>
        <v>#DIV/0!</v>
      </c>
      <c r="Q111" s="266">
        <f>'Degree Days (DD)'!D95</f>
        <v>0</v>
      </c>
      <c r="R111" s="267" t="e">
        <f t="shared" si="37"/>
        <v>#DIV/0!</v>
      </c>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row>
  </sheetData>
  <sheetProtection/>
  <printOptions horizontalCentered="1" verticalCentered="1"/>
  <pageMargins left="0.3" right="0.3" top="0.3" bottom="0.3" header="0.98" footer="0.5"/>
  <pageSetup fitToHeight="1" fitToWidth="1" orientation="portrait"/>
  <rowBreaks count="2" manualBreakCount="2">
    <brk id="95" max="65535" man="1"/>
    <brk id="141" max="65535" man="1"/>
  </rowBreaks>
  <colBreaks count="1" manualBreakCount="1">
    <brk id="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AB113"/>
  <sheetViews>
    <sheetView zoomScalePageLayoutView="0" workbookViewId="0" topLeftCell="A1">
      <pane ySplit="6" topLeftCell="A37" activePane="bottomLeft" state="frozen"/>
      <selection pane="topLeft" activeCell="A1" sqref="A1"/>
      <selection pane="bottomLeft" activeCell="S77" sqref="S77"/>
    </sheetView>
  </sheetViews>
  <sheetFormatPr defaultColWidth="10.75390625" defaultRowHeight="12.75"/>
  <cols>
    <col min="1" max="1" width="12.75390625" style="28" bestFit="1" customWidth="1"/>
    <col min="2" max="2" width="10.75390625" style="27" customWidth="1"/>
    <col min="3" max="3" width="10.75390625" style="280" customWidth="1"/>
    <col min="4" max="4" width="10.125" style="27" customWidth="1"/>
    <col min="5" max="5" width="10.75390625" style="284" customWidth="1"/>
    <col min="6" max="6" width="10.75390625" style="27" customWidth="1"/>
    <col min="7" max="7" width="10.375" style="27" customWidth="1"/>
    <col min="8" max="8" width="10.375" style="27" bestFit="1" customWidth="1"/>
    <col min="9" max="9" width="9.25390625" style="151" customWidth="1"/>
    <col min="10" max="10" width="2.625" style="28" customWidth="1"/>
    <col min="11" max="11" width="9.00390625" style="28" customWidth="1"/>
    <col min="12" max="12" width="10.75390625" style="28" customWidth="1"/>
    <col min="13" max="13" width="10.75390625" style="294" customWidth="1"/>
    <col min="14" max="14" width="9.875" style="28" customWidth="1"/>
    <col min="15" max="15" width="10.75390625" style="295" customWidth="1"/>
    <col min="16" max="16" width="10.75390625" style="28" customWidth="1"/>
    <col min="17" max="17" width="13.25390625" style="28" bestFit="1" customWidth="1"/>
    <col min="18" max="18" width="10.75390625" style="28" customWidth="1"/>
    <col min="19" max="19" width="10.25390625" style="28" customWidth="1"/>
    <col min="20" max="20" width="8.875" style="27" customWidth="1"/>
    <col min="21" max="21" width="7.375" style="28" customWidth="1"/>
    <col min="22" max="23" width="7.00390625" style="28" customWidth="1"/>
    <col min="24" max="24" width="8.00390625" style="28" customWidth="1"/>
    <col min="25" max="25" width="7.00390625" style="28" customWidth="1"/>
    <col min="26" max="26" width="8.375" style="28" customWidth="1"/>
    <col min="27" max="27" width="8.125" style="28" customWidth="1"/>
    <col min="28" max="16384" width="10.75390625" style="28" customWidth="1"/>
  </cols>
  <sheetData>
    <row r="1" spans="4:14" ht="18.75">
      <c r="D1" s="29" t="s">
        <v>5</v>
      </c>
      <c r="N1" s="29" t="s">
        <v>5</v>
      </c>
    </row>
    <row r="2" spans="4:14" ht="15.75">
      <c r="D2" s="30" t="str">
        <f>UtilSum!G3</f>
        <v>Insert Congregation Name in cell G3 on the UtilSum sheet</v>
      </c>
      <c r="N2" s="30" t="str">
        <f>D2</f>
        <v>Insert Congregation Name in cell G3 on the UtilSum sheet</v>
      </c>
    </row>
    <row r="3" spans="2:17" ht="15.75">
      <c r="B3" s="135" t="s">
        <v>190</v>
      </c>
      <c r="D3" s="152"/>
      <c r="E3" s="246" t="s">
        <v>15</v>
      </c>
      <c r="F3" s="296"/>
      <c r="G3" s="297"/>
      <c r="H3" s="153"/>
      <c r="I3" s="154"/>
      <c r="L3" s="135" t="s">
        <v>190</v>
      </c>
      <c r="M3" s="280"/>
      <c r="N3" s="152"/>
      <c r="O3" s="246" t="s">
        <v>15</v>
      </c>
      <c r="P3" s="296"/>
      <c r="Q3" s="297"/>
    </row>
    <row r="4" spans="1:17" ht="15.75">
      <c r="A4" s="31"/>
      <c r="B4" s="139" t="s">
        <v>125</v>
      </c>
      <c r="C4" s="233"/>
      <c r="D4" s="155"/>
      <c r="E4" s="244"/>
      <c r="F4" s="156"/>
      <c r="K4" s="31"/>
      <c r="L4" s="139" t="s">
        <v>125</v>
      </c>
      <c r="M4" s="233"/>
      <c r="N4" s="155"/>
      <c r="O4" s="244"/>
      <c r="P4" s="156"/>
      <c r="Q4" s="27"/>
    </row>
    <row r="5" spans="1:17" ht="15.75">
      <c r="A5" s="31"/>
      <c r="B5" s="139" t="s">
        <v>126</v>
      </c>
      <c r="C5" s="233"/>
      <c r="D5" s="157"/>
      <c r="E5" s="244"/>
      <c r="F5" s="31"/>
      <c r="K5" s="31"/>
      <c r="L5" s="139" t="s">
        <v>126</v>
      </c>
      <c r="M5" s="233"/>
      <c r="N5" s="157"/>
      <c r="O5" s="244"/>
      <c r="P5" s="31"/>
      <c r="Q5" s="27"/>
    </row>
    <row r="6" spans="1:28" s="126" customFormat="1" ht="45.75" customHeight="1" thickBot="1">
      <c r="A6" s="127" t="s">
        <v>173</v>
      </c>
      <c r="B6" s="127" t="s">
        <v>47</v>
      </c>
      <c r="C6" s="236" t="s">
        <v>96</v>
      </c>
      <c r="D6" s="127" t="s">
        <v>110</v>
      </c>
      <c r="E6" s="247" t="s">
        <v>104</v>
      </c>
      <c r="F6" s="128" t="s">
        <v>105</v>
      </c>
      <c r="G6" s="127" t="s">
        <v>106</v>
      </c>
      <c r="H6" s="129" t="s">
        <v>107</v>
      </c>
      <c r="I6" s="127" t="s">
        <v>77</v>
      </c>
      <c r="K6" s="127" t="s">
        <v>173</v>
      </c>
      <c r="L6" s="127" t="s">
        <v>47</v>
      </c>
      <c r="M6" s="236" t="s">
        <v>96</v>
      </c>
      <c r="N6" s="158" t="s">
        <v>94</v>
      </c>
      <c r="O6" s="247" t="s">
        <v>104</v>
      </c>
      <c r="P6" s="128" t="s">
        <v>105</v>
      </c>
      <c r="Q6" s="127" t="s">
        <v>106</v>
      </c>
      <c r="R6" s="129" t="s">
        <v>107</v>
      </c>
      <c r="S6" s="127" t="s">
        <v>77</v>
      </c>
      <c r="T6" s="28"/>
      <c r="U6" s="28"/>
      <c r="V6" s="28"/>
      <c r="W6" s="28"/>
      <c r="X6" s="28"/>
      <c r="Y6" s="28"/>
      <c r="Z6" s="28"/>
      <c r="AA6" s="28"/>
      <c r="AB6" s="28"/>
    </row>
    <row r="7" spans="1:28" s="126" customFormat="1" ht="12.75" customHeight="1" hidden="1" thickTop="1">
      <c r="A7" s="192">
        <v>2008</v>
      </c>
      <c r="B7" s="141" t="s">
        <v>60</v>
      </c>
      <c r="C7" s="237"/>
      <c r="D7" s="167"/>
      <c r="E7" s="285"/>
      <c r="F7" s="14" t="e">
        <f>C7/E7</f>
        <v>#DIV/0!</v>
      </c>
      <c r="G7" s="166"/>
      <c r="H7" s="66" t="e">
        <f>'Degree Days (DD)'!#REF!</f>
        <v>#REF!</v>
      </c>
      <c r="I7" s="168"/>
      <c r="K7" s="166"/>
      <c r="L7" s="141" t="s">
        <v>60</v>
      </c>
      <c r="M7" s="237"/>
      <c r="N7" s="167"/>
      <c r="O7" s="285"/>
      <c r="P7" s="14" t="e">
        <f>M7/O7</f>
        <v>#DIV/0!</v>
      </c>
      <c r="Q7" s="166"/>
      <c r="R7" s="66" t="e">
        <f>'Degree Days (DD)'!#REF!</f>
        <v>#REF!</v>
      </c>
      <c r="S7" s="28"/>
      <c r="T7" s="28"/>
      <c r="U7" s="28"/>
      <c r="V7" s="28"/>
      <c r="W7" s="28"/>
      <c r="X7" s="28"/>
      <c r="Y7" s="28"/>
      <c r="Z7" s="28"/>
      <c r="AA7" s="28"/>
      <c r="AB7" s="28"/>
    </row>
    <row r="8" spans="1:28" s="126" customFormat="1" ht="12.75" customHeight="1" hidden="1">
      <c r="A8" s="166"/>
      <c r="B8" s="141" t="s">
        <v>103</v>
      </c>
      <c r="C8" s="237"/>
      <c r="D8" s="167"/>
      <c r="E8" s="285"/>
      <c r="F8" s="14" t="e">
        <f aca="true" t="shared" si="0" ref="F8:F19">C8/E8</f>
        <v>#DIV/0!</v>
      </c>
      <c r="G8" s="166"/>
      <c r="H8" s="66" t="e">
        <f>'Degree Days (DD)'!#REF!</f>
        <v>#REF!</v>
      </c>
      <c r="I8" s="168"/>
      <c r="K8" s="166"/>
      <c r="L8" s="141" t="s">
        <v>103</v>
      </c>
      <c r="M8" s="237"/>
      <c r="N8" s="167"/>
      <c r="O8" s="285"/>
      <c r="P8" s="14" t="e">
        <f aca="true" t="shared" si="1" ref="P8:P19">M8/O8</f>
        <v>#DIV/0!</v>
      </c>
      <c r="Q8" s="166"/>
      <c r="R8" s="66" t="e">
        <f>'Degree Days (DD)'!#REF!</f>
        <v>#REF!</v>
      </c>
      <c r="S8" s="28"/>
      <c r="T8" s="28"/>
      <c r="U8" s="28"/>
      <c r="V8" s="28"/>
      <c r="W8" s="28"/>
      <c r="X8" s="28"/>
      <c r="Y8" s="28"/>
      <c r="Z8" s="28"/>
      <c r="AA8" s="28"/>
      <c r="AB8" s="28"/>
    </row>
    <row r="9" spans="1:28" s="126" customFormat="1" ht="12.75" customHeight="1" hidden="1">
      <c r="A9" s="166"/>
      <c r="B9" s="141" t="s">
        <v>98</v>
      </c>
      <c r="C9" s="237"/>
      <c r="D9" s="167"/>
      <c r="E9" s="285"/>
      <c r="F9" s="14" t="e">
        <f t="shared" si="0"/>
        <v>#DIV/0!</v>
      </c>
      <c r="G9" s="166"/>
      <c r="H9" s="66" t="e">
        <f>'Degree Days (DD)'!#REF!</f>
        <v>#REF!</v>
      </c>
      <c r="I9" s="168"/>
      <c r="K9" s="166"/>
      <c r="L9" s="141" t="s">
        <v>98</v>
      </c>
      <c r="M9" s="237"/>
      <c r="N9" s="167"/>
      <c r="O9" s="285"/>
      <c r="P9" s="14" t="e">
        <f t="shared" si="1"/>
        <v>#DIV/0!</v>
      </c>
      <c r="Q9" s="166"/>
      <c r="R9" s="66" t="e">
        <f>'Degree Days (DD)'!#REF!</f>
        <v>#REF!</v>
      </c>
      <c r="S9" s="28"/>
      <c r="T9" s="28"/>
      <c r="U9" s="28"/>
      <c r="V9" s="28"/>
      <c r="W9" s="28"/>
      <c r="X9" s="28"/>
      <c r="Y9" s="28"/>
      <c r="Z9" s="28"/>
      <c r="AA9" s="28"/>
      <c r="AB9" s="28"/>
    </row>
    <row r="10" spans="1:28" s="126" customFormat="1" ht="12.75" customHeight="1" hidden="1">
      <c r="A10" s="166"/>
      <c r="B10" s="141" t="s">
        <v>99</v>
      </c>
      <c r="C10" s="237"/>
      <c r="D10" s="167"/>
      <c r="E10" s="285"/>
      <c r="F10" s="14" t="e">
        <f t="shared" si="0"/>
        <v>#DIV/0!</v>
      </c>
      <c r="G10" s="166"/>
      <c r="H10" s="66" t="e">
        <f>'Degree Days (DD)'!#REF!</f>
        <v>#REF!</v>
      </c>
      <c r="I10" s="168"/>
      <c r="K10" s="166"/>
      <c r="L10" s="141" t="s">
        <v>99</v>
      </c>
      <c r="M10" s="237"/>
      <c r="N10" s="167"/>
      <c r="O10" s="285"/>
      <c r="P10" s="14" t="e">
        <f t="shared" si="1"/>
        <v>#DIV/0!</v>
      </c>
      <c r="Q10" s="166"/>
      <c r="R10" s="66" t="e">
        <f>'Degree Days (DD)'!#REF!</f>
        <v>#REF!</v>
      </c>
      <c r="S10" s="28"/>
      <c r="T10" s="28"/>
      <c r="U10" s="28"/>
      <c r="V10" s="28"/>
      <c r="W10" s="28"/>
      <c r="X10" s="28"/>
      <c r="Y10" s="28"/>
      <c r="Z10" s="28"/>
      <c r="AA10" s="28"/>
      <c r="AB10" s="28"/>
    </row>
    <row r="11" spans="1:28" s="126" customFormat="1" ht="12.75" customHeight="1" hidden="1">
      <c r="A11" s="166"/>
      <c r="B11" s="141" t="s">
        <v>100</v>
      </c>
      <c r="C11" s="237"/>
      <c r="D11" s="167"/>
      <c r="E11" s="285"/>
      <c r="F11" s="14" t="e">
        <f t="shared" si="0"/>
        <v>#DIV/0!</v>
      </c>
      <c r="G11" s="166"/>
      <c r="H11" s="66" t="e">
        <f>'Degree Days (DD)'!#REF!</f>
        <v>#REF!</v>
      </c>
      <c r="I11" s="168"/>
      <c r="K11" s="166"/>
      <c r="L11" s="141" t="s">
        <v>100</v>
      </c>
      <c r="M11" s="237"/>
      <c r="N11" s="167"/>
      <c r="O11" s="285"/>
      <c r="P11" s="14" t="e">
        <f t="shared" si="1"/>
        <v>#DIV/0!</v>
      </c>
      <c r="Q11" s="166"/>
      <c r="R11" s="66" t="e">
        <f>'Degree Days (DD)'!#REF!</f>
        <v>#REF!</v>
      </c>
      <c r="S11" s="28"/>
      <c r="T11" s="28"/>
      <c r="U11" s="28"/>
      <c r="V11" s="28"/>
      <c r="W11" s="28"/>
      <c r="X11" s="28"/>
      <c r="Y11" s="28"/>
      <c r="Z11" s="28"/>
      <c r="AA11" s="28"/>
      <c r="AB11" s="28"/>
    </row>
    <row r="12" spans="1:28" s="126" customFormat="1" ht="12.75" customHeight="1" hidden="1">
      <c r="A12" s="166"/>
      <c r="B12" s="141" t="s">
        <v>101</v>
      </c>
      <c r="C12" s="237"/>
      <c r="D12" s="167"/>
      <c r="E12" s="285"/>
      <c r="F12" s="14" t="e">
        <f t="shared" si="0"/>
        <v>#DIV/0!</v>
      </c>
      <c r="G12" s="166"/>
      <c r="H12" s="66" t="e">
        <f>'Degree Days (DD)'!#REF!</f>
        <v>#REF!</v>
      </c>
      <c r="I12" s="168"/>
      <c r="K12" s="166"/>
      <c r="L12" s="141" t="s">
        <v>101</v>
      </c>
      <c r="M12" s="237"/>
      <c r="N12" s="167"/>
      <c r="O12" s="285"/>
      <c r="P12" s="14" t="e">
        <f t="shared" si="1"/>
        <v>#DIV/0!</v>
      </c>
      <c r="Q12" s="166"/>
      <c r="R12" s="66" t="e">
        <f>'Degree Days (DD)'!#REF!</f>
        <v>#REF!</v>
      </c>
      <c r="S12" s="28"/>
      <c r="T12" s="28"/>
      <c r="U12" s="28"/>
      <c r="V12" s="28"/>
      <c r="W12" s="28"/>
      <c r="X12" s="28"/>
      <c r="Y12" s="28"/>
      <c r="Z12" s="28"/>
      <c r="AA12" s="28"/>
      <c r="AB12" s="28"/>
    </row>
    <row r="13" spans="1:28" s="126" customFormat="1" ht="12.75" customHeight="1" hidden="1">
      <c r="A13" s="166"/>
      <c r="B13" s="141" t="s">
        <v>102</v>
      </c>
      <c r="C13" s="237"/>
      <c r="D13" s="167"/>
      <c r="E13" s="285"/>
      <c r="F13" s="14" t="e">
        <f t="shared" si="0"/>
        <v>#DIV/0!</v>
      </c>
      <c r="G13" s="166"/>
      <c r="H13" s="66" t="e">
        <f>'Degree Days (DD)'!#REF!</f>
        <v>#REF!</v>
      </c>
      <c r="I13" s="168"/>
      <c r="K13" s="166"/>
      <c r="L13" s="141" t="s">
        <v>102</v>
      </c>
      <c r="M13" s="237"/>
      <c r="N13" s="167"/>
      <c r="O13" s="285"/>
      <c r="P13" s="14" t="e">
        <f t="shared" si="1"/>
        <v>#DIV/0!</v>
      </c>
      <c r="Q13" s="166"/>
      <c r="R13" s="66" t="e">
        <f>'Degree Days (DD)'!#REF!</f>
        <v>#REF!</v>
      </c>
      <c r="S13" s="28"/>
      <c r="T13" s="28"/>
      <c r="U13" s="28"/>
      <c r="V13" s="28"/>
      <c r="W13" s="28"/>
      <c r="X13" s="28"/>
      <c r="Y13" s="28"/>
      <c r="Z13" s="28"/>
      <c r="AA13" s="28"/>
      <c r="AB13" s="28"/>
    </row>
    <row r="14" spans="1:28" s="126" customFormat="1" ht="12.75" customHeight="1" hidden="1">
      <c r="A14" s="166"/>
      <c r="B14" s="141" t="s">
        <v>157</v>
      </c>
      <c r="C14" s="237"/>
      <c r="D14" s="167"/>
      <c r="E14" s="285"/>
      <c r="F14" s="14" t="e">
        <f t="shared" si="0"/>
        <v>#DIV/0!</v>
      </c>
      <c r="G14" s="166"/>
      <c r="H14" s="66" t="e">
        <f>'Degree Days (DD)'!#REF!</f>
        <v>#REF!</v>
      </c>
      <c r="I14" s="168"/>
      <c r="K14" s="166"/>
      <c r="L14" s="141" t="s">
        <v>157</v>
      </c>
      <c r="M14" s="237"/>
      <c r="N14" s="167"/>
      <c r="O14" s="285"/>
      <c r="P14" s="14" t="e">
        <f t="shared" si="1"/>
        <v>#DIV/0!</v>
      </c>
      <c r="Q14" s="166"/>
      <c r="R14" s="66" t="e">
        <f>'Degree Days (DD)'!#REF!</f>
        <v>#REF!</v>
      </c>
      <c r="S14" s="28"/>
      <c r="T14" s="28"/>
      <c r="U14" s="28"/>
      <c r="V14" s="28"/>
      <c r="W14" s="28"/>
      <c r="X14" s="28"/>
      <c r="Y14" s="28"/>
      <c r="Z14" s="28"/>
      <c r="AA14" s="28"/>
      <c r="AB14" s="28"/>
    </row>
    <row r="15" spans="1:28" s="126" customFormat="1" ht="12.75" customHeight="1" hidden="1">
      <c r="A15" s="166"/>
      <c r="B15" s="141" t="s">
        <v>158</v>
      </c>
      <c r="C15" s="237"/>
      <c r="D15" s="167"/>
      <c r="E15" s="285"/>
      <c r="F15" s="14" t="e">
        <f t="shared" si="0"/>
        <v>#DIV/0!</v>
      </c>
      <c r="G15" s="166"/>
      <c r="H15" s="66" t="e">
        <f>'Degree Days (DD)'!#REF!</f>
        <v>#REF!</v>
      </c>
      <c r="I15" s="168"/>
      <c r="K15" s="166"/>
      <c r="L15" s="141" t="s">
        <v>158</v>
      </c>
      <c r="M15" s="237"/>
      <c r="N15" s="167"/>
      <c r="O15" s="285"/>
      <c r="P15" s="14" t="e">
        <f t="shared" si="1"/>
        <v>#DIV/0!</v>
      </c>
      <c r="Q15" s="166"/>
      <c r="R15" s="66" t="e">
        <f>'Degree Days (DD)'!#REF!</f>
        <v>#REF!</v>
      </c>
      <c r="S15" s="28"/>
      <c r="T15" s="28"/>
      <c r="U15" s="28"/>
      <c r="V15" s="28"/>
      <c r="W15" s="28"/>
      <c r="X15" s="28"/>
      <c r="Y15" s="28"/>
      <c r="Z15" s="28"/>
      <c r="AA15" s="28"/>
      <c r="AB15" s="28"/>
    </row>
    <row r="16" spans="1:28" s="126" customFormat="1" ht="12.75" customHeight="1" hidden="1">
      <c r="A16" s="166"/>
      <c r="B16" s="141" t="s">
        <v>179</v>
      </c>
      <c r="C16" s="237"/>
      <c r="D16" s="167"/>
      <c r="E16" s="285"/>
      <c r="F16" s="14" t="e">
        <f t="shared" si="0"/>
        <v>#DIV/0!</v>
      </c>
      <c r="G16" s="166"/>
      <c r="H16" s="66" t="e">
        <f>'Degree Days (DD)'!#REF!</f>
        <v>#REF!</v>
      </c>
      <c r="I16" s="168"/>
      <c r="K16" s="166"/>
      <c r="L16" s="141" t="s">
        <v>179</v>
      </c>
      <c r="M16" s="237"/>
      <c r="N16" s="167"/>
      <c r="O16" s="285"/>
      <c r="P16" s="14" t="e">
        <f t="shared" si="1"/>
        <v>#DIV/0!</v>
      </c>
      <c r="Q16" s="166"/>
      <c r="R16" s="66" t="e">
        <f>'Degree Days (DD)'!#REF!</f>
        <v>#REF!</v>
      </c>
      <c r="S16" s="28"/>
      <c r="T16" s="28"/>
      <c r="U16" s="28"/>
      <c r="V16" s="28"/>
      <c r="W16" s="28"/>
      <c r="X16" s="28"/>
      <c r="Y16" s="28"/>
      <c r="Z16" s="28"/>
      <c r="AA16" s="28"/>
      <c r="AB16" s="28"/>
    </row>
    <row r="17" spans="1:28" s="126" customFormat="1" ht="12.75" customHeight="1" hidden="1">
      <c r="A17" s="166"/>
      <c r="B17" s="141" t="s">
        <v>111</v>
      </c>
      <c r="C17" s="237"/>
      <c r="D17" s="167"/>
      <c r="E17" s="285"/>
      <c r="F17" s="14" t="e">
        <f t="shared" si="0"/>
        <v>#DIV/0!</v>
      </c>
      <c r="G17" s="166"/>
      <c r="H17" s="66" t="e">
        <f>'Degree Days (DD)'!#REF!</f>
        <v>#REF!</v>
      </c>
      <c r="I17" s="168"/>
      <c r="K17" s="166"/>
      <c r="L17" s="141" t="s">
        <v>111</v>
      </c>
      <c r="M17" s="237"/>
      <c r="N17" s="167"/>
      <c r="O17" s="285"/>
      <c r="P17" s="14" t="e">
        <f t="shared" si="1"/>
        <v>#DIV/0!</v>
      </c>
      <c r="Q17" s="166"/>
      <c r="R17" s="66" t="e">
        <f>'Degree Days (DD)'!#REF!</f>
        <v>#REF!</v>
      </c>
      <c r="S17" s="28"/>
      <c r="T17" s="28"/>
      <c r="U17" s="28"/>
      <c r="V17" s="28"/>
      <c r="W17" s="28"/>
      <c r="X17" s="28"/>
      <c r="Y17" s="28"/>
      <c r="Z17" s="28"/>
      <c r="AA17" s="28"/>
      <c r="AB17" s="28"/>
    </row>
    <row r="18" spans="1:28" s="126" customFormat="1" ht="12.75" customHeight="1" hidden="1" thickBot="1">
      <c r="A18" s="166"/>
      <c r="B18" s="145" t="s">
        <v>122</v>
      </c>
      <c r="C18" s="239"/>
      <c r="D18" s="190"/>
      <c r="E18" s="286"/>
      <c r="F18" s="15" t="e">
        <f t="shared" si="0"/>
        <v>#DIV/0!</v>
      </c>
      <c r="G18" s="191"/>
      <c r="H18" s="70" t="e">
        <f>'Degree Days (DD)'!#REF!</f>
        <v>#REF!</v>
      </c>
      <c r="I18" s="168"/>
      <c r="K18" s="166"/>
      <c r="L18" s="145" t="s">
        <v>122</v>
      </c>
      <c r="M18" s="239"/>
      <c r="N18" s="190"/>
      <c r="O18" s="286"/>
      <c r="P18" s="15" t="e">
        <f t="shared" si="1"/>
        <v>#DIV/0!</v>
      </c>
      <c r="Q18" s="191"/>
      <c r="R18" s="66" t="e">
        <f>'Degree Days (DD)'!#REF!</f>
        <v>#REF!</v>
      </c>
      <c r="S18" s="28"/>
      <c r="T18" s="28"/>
      <c r="U18" s="28"/>
      <c r="V18" s="28"/>
      <c r="W18" s="28"/>
      <c r="X18" s="28"/>
      <c r="Y18" s="28"/>
      <c r="Z18" s="28"/>
      <c r="AA18" s="28"/>
      <c r="AB18" s="28"/>
    </row>
    <row r="19" spans="1:28" s="303" customFormat="1" ht="12.75" customHeight="1" hidden="1" thickTop="1">
      <c r="A19" s="298"/>
      <c r="B19" s="298"/>
      <c r="C19" s="262">
        <f>SUM(C7:C18)</f>
        <v>0</v>
      </c>
      <c r="D19" s="263"/>
      <c r="E19" s="299">
        <f>SUM(E7:E18)</f>
        <v>0</v>
      </c>
      <c r="F19" s="300" t="e">
        <f t="shared" si="0"/>
        <v>#DIV/0!</v>
      </c>
      <c r="G19" s="298"/>
      <c r="H19" s="301" t="e">
        <f>'Degree Days (DD)'!#REF!</f>
        <v>#REF!</v>
      </c>
      <c r="I19" s="302"/>
      <c r="K19" s="298"/>
      <c r="L19" s="298"/>
      <c r="M19" s="262">
        <f>SUM(M7:M18)</f>
        <v>0</v>
      </c>
      <c r="N19" s="263"/>
      <c r="O19" s="299">
        <f>SUM(O7:O18)</f>
        <v>0</v>
      </c>
      <c r="P19" s="300" t="e">
        <f t="shared" si="1"/>
        <v>#DIV/0!</v>
      </c>
      <c r="Q19" s="298"/>
      <c r="R19" s="266" t="e">
        <f>'Degree Days (DD)'!#REF!</f>
        <v>#REF!</v>
      </c>
      <c r="S19" s="271"/>
      <c r="T19" s="271"/>
      <c r="U19" s="271"/>
      <c r="V19" s="271"/>
      <c r="W19" s="271"/>
      <c r="X19" s="271"/>
      <c r="Y19" s="271"/>
      <c r="Z19" s="271"/>
      <c r="AA19" s="271"/>
      <c r="AB19" s="271"/>
    </row>
    <row r="20" spans="1:28" s="126" customFormat="1" ht="12.75" customHeight="1" hidden="1">
      <c r="A20" s="166"/>
      <c r="B20" s="166"/>
      <c r="C20" s="241"/>
      <c r="D20" s="167"/>
      <c r="E20" s="251"/>
      <c r="F20" s="166"/>
      <c r="G20" s="166"/>
      <c r="H20" s="166"/>
      <c r="I20" s="168"/>
      <c r="K20" s="166"/>
      <c r="L20" s="166"/>
      <c r="M20" s="241"/>
      <c r="N20" s="167"/>
      <c r="O20" s="251"/>
      <c r="P20" s="166"/>
      <c r="Q20" s="166"/>
      <c r="R20" s="66"/>
      <c r="S20" s="28"/>
      <c r="T20" s="28"/>
      <c r="U20" s="28"/>
      <c r="V20" s="28"/>
      <c r="W20" s="28"/>
      <c r="X20" s="28"/>
      <c r="Y20" s="28"/>
      <c r="Z20" s="28"/>
      <c r="AA20" s="28"/>
      <c r="AB20" s="28"/>
    </row>
    <row r="21" spans="1:28" s="126" customFormat="1" ht="12.75" customHeight="1" hidden="1">
      <c r="A21" s="166"/>
      <c r="B21" s="166"/>
      <c r="C21" s="241"/>
      <c r="D21" s="167"/>
      <c r="E21" s="251"/>
      <c r="F21" s="166"/>
      <c r="G21" s="166"/>
      <c r="H21" s="166"/>
      <c r="I21" s="168"/>
      <c r="K21" s="166"/>
      <c r="L21" s="166"/>
      <c r="M21" s="241"/>
      <c r="N21" s="167"/>
      <c r="O21" s="251"/>
      <c r="P21" s="166"/>
      <c r="Q21" s="166"/>
      <c r="R21" s="66"/>
      <c r="S21" s="28"/>
      <c r="T21" s="28"/>
      <c r="U21" s="28"/>
      <c r="V21" s="28"/>
      <c r="W21" s="28"/>
      <c r="X21" s="28"/>
      <c r="Y21" s="28"/>
      <c r="Z21" s="28"/>
      <c r="AA21" s="28"/>
      <c r="AB21" s="28"/>
    </row>
    <row r="22" spans="1:28" s="126" customFormat="1" ht="12.75" customHeight="1" hidden="1" thickTop="1">
      <c r="A22" s="166"/>
      <c r="B22" s="166"/>
      <c r="C22" s="241"/>
      <c r="D22" s="167"/>
      <c r="E22" s="251"/>
      <c r="F22" s="166"/>
      <c r="G22" s="166"/>
      <c r="H22" s="166"/>
      <c r="I22" s="168"/>
      <c r="K22" s="166"/>
      <c r="L22" s="166"/>
      <c r="M22" s="241"/>
      <c r="N22" s="167"/>
      <c r="O22" s="251"/>
      <c r="P22" s="166"/>
      <c r="Q22" s="166"/>
      <c r="R22" s="66"/>
      <c r="S22" s="28"/>
      <c r="T22" s="28"/>
      <c r="U22" s="28"/>
      <c r="V22" s="28"/>
      <c r="W22" s="28"/>
      <c r="X22" s="28"/>
      <c r="Y22" s="28"/>
      <c r="Z22" s="28"/>
      <c r="AA22" s="28"/>
      <c r="AB22" s="28"/>
    </row>
    <row r="23" spans="1:28" s="126" customFormat="1" ht="12.75" customHeight="1" hidden="1">
      <c r="A23" s="166"/>
      <c r="B23" s="166"/>
      <c r="C23" s="241"/>
      <c r="D23" s="167"/>
      <c r="E23" s="251"/>
      <c r="F23" s="166"/>
      <c r="G23" s="166"/>
      <c r="H23" s="166"/>
      <c r="I23" s="168"/>
      <c r="K23" s="166"/>
      <c r="L23" s="166"/>
      <c r="M23" s="241"/>
      <c r="N23" s="167"/>
      <c r="O23" s="251"/>
      <c r="P23" s="166"/>
      <c r="Q23" s="166"/>
      <c r="R23" s="66"/>
      <c r="S23" s="28"/>
      <c r="T23" s="28"/>
      <c r="U23" s="28"/>
      <c r="V23" s="28"/>
      <c r="W23" s="28"/>
      <c r="X23" s="28"/>
      <c r="Y23" s="28"/>
      <c r="Z23" s="28"/>
      <c r="AA23" s="28"/>
      <c r="AB23" s="28"/>
    </row>
    <row r="24" spans="1:19" ht="12.75" customHeight="1" hidden="1">
      <c r="A24" s="41">
        <f>UtilSum!A9</f>
        <v>2010</v>
      </c>
      <c r="B24" s="141" t="s">
        <v>60</v>
      </c>
      <c r="C24" s="237"/>
      <c r="D24" s="16" t="e">
        <f>C24/#REF!</f>
        <v>#REF!</v>
      </c>
      <c r="E24" s="285"/>
      <c r="F24" s="143" t="e">
        <f>C24/E24</f>
        <v>#DIV/0!</v>
      </c>
      <c r="G24" s="142" t="e">
        <f>E24/#REF!</f>
        <v>#REF!</v>
      </c>
      <c r="H24" s="66" t="e">
        <f>'Degree Days (DD)'!#REF!</f>
        <v>#REF!</v>
      </c>
      <c r="I24" s="82" t="e">
        <f>H24/#REF!</f>
        <v>#REF!</v>
      </c>
      <c r="K24" s="41">
        <f>A24</f>
        <v>2010</v>
      </c>
      <c r="L24" s="141" t="s">
        <v>60</v>
      </c>
      <c r="M24" s="237"/>
      <c r="N24" s="16" t="e">
        <f>M24/#REF!</f>
        <v>#REF!</v>
      </c>
      <c r="O24" s="285"/>
      <c r="P24" s="143" t="e">
        <f>M24/O24</f>
        <v>#DIV/0!</v>
      </c>
      <c r="Q24" s="142" t="e">
        <f>O24/#REF!</f>
        <v>#REF!</v>
      </c>
      <c r="R24" s="66" t="e">
        <f>'Degree Days (DD)'!#REF!</f>
        <v>#REF!</v>
      </c>
      <c r="S24" s="82" t="e">
        <f>R24/#REF!</f>
        <v>#REF!</v>
      </c>
    </row>
    <row r="25" spans="1:19" ht="13.5" customHeight="1" hidden="1">
      <c r="A25" s="144"/>
      <c r="B25" s="141" t="s">
        <v>103</v>
      </c>
      <c r="C25" s="237"/>
      <c r="D25" s="16" t="e">
        <f>C25/#REF!</f>
        <v>#REF!</v>
      </c>
      <c r="E25" s="285"/>
      <c r="F25" s="143" t="e">
        <f aca="true" t="shared" si="2" ref="F25:F36">C25/E25</f>
        <v>#DIV/0!</v>
      </c>
      <c r="G25" s="142" t="e">
        <f>E25/#REF!</f>
        <v>#REF!</v>
      </c>
      <c r="H25" s="66" t="e">
        <f>'Degree Days (DD)'!#REF!</f>
        <v>#REF!</v>
      </c>
      <c r="I25" s="82" t="e">
        <f>H25/#REF!</f>
        <v>#REF!</v>
      </c>
      <c r="K25" s="144"/>
      <c r="L25" s="141" t="s">
        <v>103</v>
      </c>
      <c r="M25" s="237"/>
      <c r="N25" s="16" t="e">
        <f>M25/#REF!</f>
        <v>#REF!</v>
      </c>
      <c r="O25" s="285"/>
      <c r="P25" s="143" t="e">
        <f aca="true" t="shared" si="3" ref="P25:P36">M25/O25</f>
        <v>#DIV/0!</v>
      </c>
      <c r="Q25" s="142" t="e">
        <f>O25/#REF!</f>
        <v>#REF!</v>
      </c>
      <c r="R25" s="66" t="e">
        <f>'Degree Days (DD)'!#REF!</f>
        <v>#REF!</v>
      </c>
      <c r="S25" s="82" t="e">
        <f>R25/#REF!</f>
        <v>#REF!</v>
      </c>
    </row>
    <row r="26" spans="1:19" ht="13.5" customHeight="1" hidden="1">
      <c r="A26" s="31"/>
      <c r="B26" s="141" t="s">
        <v>98</v>
      </c>
      <c r="C26" s="237"/>
      <c r="D26" s="16" t="e">
        <f>C26/#REF!</f>
        <v>#REF!</v>
      </c>
      <c r="E26" s="285"/>
      <c r="F26" s="143" t="e">
        <f t="shared" si="2"/>
        <v>#DIV/0!</v>
      </c>
      <c r="G26" s="142" t="e">
        <f>E26/#REF!</f>
        <v>#REF!</v>
      </c>
      <c r="H26" s="66" t="e">
        <f>'Degree Days (DD)'!#REF!</f>
        <v>#REF!</v>
      </c>
      <c r="I26" s="82" t="e">
        <f>H26/#REF!</f>
        <v>#REF!</v>
      </c>
      <c r="K26" s="31"/>
      <c r="L26" s="141" t="s">
        <v>98</v>
      </c>
      <c r="M26" s="237"/>
      <c r="N26" s="16" t="e">
        <f>M26/#REF!</f>
        <v>#REF!</v>
      </c>
      <c r="O26" s="285"/>
      <c r="P26" s="143" t="e">
        <f t="shared" si="3"/>
        <v>#DIV/0!</v>
      </c>
      <c r="Q26" s="142" t="e">
        <f>O26/#REF!</f>
        <v>#REF!</v>
      </c>
      <c r="R26" s="66" t="e">
        <f>'Degree Days (DD)'!#REF!</f>
        <v>#REF!</v>
      </c>
      <c r="S26" s="82" t="e">
        <f>R26/#REF!</f>
        <v>#REF!</v>
      </c>
    </row>
    <row r="27" spans="1:19" ht="13.5" customHeight="1" hidden="1">
      <c r="A27" s="31"/>
      <c r="B27" s="141" t="s">
        <v>99</v>
      </c>
      <c r="C27" s="237"/>
      <c r="D27" s="16" t="e">
        <f>C27/#REF!</f>
        <v>#REF!</v>
      </c>
      <c r="E27" s="285"/>
      <c r="F27" s="143" t="e">
        <f t="shared" si="2"/>
        <v>#DIV/0!</v>
      </c>
      <c r="G27" s="142" t="e">
        <f>E27/#REF!</f>
        <v>#REF!</v>
      </c>
      <c r="H27" s="66" t="e">
        <f>'Degree Days (DD)'!#REF!</f>
        <v>#REF!</v>
      </c>
      <c r="I27" s="82" t="e">
        <f>H27/#REF!</f>
        <v>#REF!</v>
      </c>
      <c r="K27" s="31"/>
      <c r="L27" s="141" t="s">
        <v>99</v>
      </c>
      <c r="M27" s="237"/>
      <c r="N27" s="16" t="e">
        <f>M27/#REF!</f>
        <v>#REF!</v>
      </c>
      <c r="O27" s="285"/>
      <c r="P27" s="143" t="e">
        <f t="shared" si="3"/>
        <v>#DIV/0!</v>
      </c>
      <c r="Q27" s="142" t="e">
        <f>O27/#REF!</f>
        <v>#REF!</v>
      </c>
      <c r="R27" s="66" t="e">
        <f>'Degree Days (DD)'!#REF!</f>
        <v>#REF!</v>
      </c>
      <c r="S27" s="82" t="e">
        <f>R27/#REF!</f>
        <v>#REF!</v>
      </c>
    </row>
    <row r="28" spans="1:19" ht="13.5" customHeight="1" hidden="1">
      <c r="A28" s="31"/>
      <c r="B28" s="141" t="s">
        <v>100</v>
      </c>
      <c r="C28" s="237"/>
      <c r="D28" s="16" t="e">
        <f>C28/#REF!</f>
        <v>#REF!</v>
      </c>
      <c r="E28" s="285"/>
      <c r="F28" s="143" t="e">
        <f t="shared" si="2"/>
        <v>#DIV/0!</v>
      </c>
      <c r="G28" s="142" t="e">
        <f>E28/#REF!</f>
        <v>#REF!</v>
      </c>
      <c r="H28" s="66" t="e">
        <f>'Degree Days (DD)'!#REF!</f>
        <v>#REF!</v>
      </c>
      <c r="I28" s="82" t="e">
        <f>H28/#REF!</f>
        <v>#REF!</v>
      </c>
      <c r="K28" s="31"/>
      <c r="L28" s="141" t="s">
        <v>100</v>
      </c>
      <c r="M28" s="237"/>
      <c r="N28" s="16" t="e">
        <f>M28/#REF!</f>
        <v>#REF!</v>
      </c>
      <c r="O28" s="285"/>
      <c r="P28" s="143" t="e">
        <f t="shared" si="3"/>
        <v>#DIV/0!</v>
      </c>
      <c r="Q28" s="142" t="e">
        <f>O28/#REF!</f>
        <v>#REF!</v>
      </c>
      <c r="R28" s="66" t="e">
        <f>'Degree Days (DD)'!#REF!</f>
        <v>#REF!</v>
      </c>
      <c r="S28" s="82" t="e">
        <f>R28/#REF!</f>
        <v>#REF!</v>
      </c>
    </row>
    <row r="29" spans="1:19" ht="13.5" customHeight="1" hidden="1">
      <c r="A29" s="31"/>
      <c r="B29" s="141" t="s">
        <v>101</v>
      </c>
      <c r="C29" s="237"/>
      <c r="D29" s="16" t="e">
        <f>C29/#REF!</f>
        <v>#REF!</v>
      </c>
      <c r="E29" s="285"/>
      <c r="F29" s="143" t="e">
        <f t="shared" si="2"/>
        <v>#DIV/0!</v>
      </c>
      <c r="G29" s="142" t="e">
        <f>E29/#REF!</f>
        <v>#REF!</v>
      </c>
      <c r="H29" s="66" t="e">
        <f>'Degree Days (DD)'!#REF!</f>
        <v>#REF!</v>
      </c>
      <c r="I29" s="82" t="e">
        <f>H29/#REF!</f>
        <v>#REF!</v>
      </c>
      <c r="K29" s="31"/>
      <c r="L29" s="141" t="s">
        <v>101</v>
      </c>
      <c r="M29" s="237"/>
      <c r="N29" s="16" t="e">
        <f>M29/#REF!</f>
        <v>#REF!</v>
      </c>
      <c r="O29" s="285"/>
      <c r="P29" s="143" t="e">
        <f t="shared" si="3"/>
        <v>#DIV/0!</v>
      </c>
      <c r="Q29" s="142" t="e">
        <f>O29/#REF!</f>
        <v>#REF!</v>
      </c>
      <c r="R29" s="66" t="e">
        <f>'Degree Days (DD)'!#REF!</f>
        <v>#REF!</v>
      </c>
      <c r="S29" s="82" t="e">
        <f>R29/#REF!</f>
        <v>#REF!</v>
      </c>
    </row>
    <row r="30" spans="1:19" ht="13.5" customHeight="1" hidden="1">
      <c r="A30" s="31"/>
      <c r="B30" s="141" t="s">
        <v>102</v>
      </c>
      <c r="C30" s="237"/>
      <c r="D30" s="16" t="e">
        <f>C30/#REF!</f>
        <v>#REF!</v>
      </c>
      <c r="E30" s="285"/>
      <c r="F30" s="143" t="e">
        <f t="shared" si="2"/>
        <v>#DIV/0!</v>
      </c>
      <c r="G30" s="142" t="e">
        <f>E30/#REF!</f>
        <v>#REF!</v>
      </c>
      <c r="H30" s="66" t="e">
        <f>'Degree Days (DD)'!#REF!</f>
        <v>#REF!</v>
      </c>
      <c r="I30" s="82"/>
      <c r="K30" s="31"/>
      <c r="L30" s="141" t="s">
        <v>102</v>
      </c>
      <c r="M30" s="237"/>
      <c r="N30" s="16" t="e">
        <f>M30/#REF!</f>
        <v>#REF!</v>
      </c>
      <c r="O30" s="285"/>
      <c r="P30" s="143" t="e">
        <f t="shared" si="3"/>
        <v>#DIV/0!</v>
      </c>
      <c r="Q30" s="142" t="e">
        <f>O30/#REF!</f>
        <v>#REF!</v>
      </c>
      <c r="R30" s="66" t="e">
        <f>'Degree Days (DD)'!#REF!</f>
        <v>#REF!</v>
      </c>
      <c r="S30" s="82" t="e">
        <f>R30/#REF!</f>
        <v>#REF!</v>
      </c>
    </row>
    <row r="31" spans="1:19" ht="13.5" customHeight="1" hidden="1">
      <c r="A31" s="31"/>
      <c r="B31" s="141" t="s">
        <v>157</v>
      </c>
      <c r="C31" s="237"/>
      <c r="D31" s="16" t="e">
        <f>C31/#REF!</f>
        <v>#REF!</v>
      </c>
      <c r="E31" s="285"/>
      <c r="F31" s="143" t="e">
        <f t="shared" si="2"/>
        <v>#DIV/0!</v>
      </c>
      <c r="G31" s="142" t="e">
        <f>E31/#REF!</f>
        <v>#REF!</v>
      </c>
      <c r="H31" s="66" t="e">
        <f>'Degree Days (DD)'!#REF!</f>
        <v>#REF!</v>
      </c>
      <c r="I31" s="82"/>
      <c r="K31" s="31"/>
      <c r="L31" s="141" t="s">
        <v>157</v>
      </c>
      <c r="M31" s="237"/>
      <c r="N31" s="16" t="e">
        <f>M31/#REF!</f>
        <v>#REF!</v>
      </c>
      <c r="O31" s="285"/>
      <c r="P31" s="143" t="e">
        <f t="shared" si="3"/>
        <v>#DIV/0!</v>
      </c>
      <c r="Q31" s="142" t="e">
        <f>O31/#REF!</f>
        <v>#REF!</v>
      </c>
      <c r="R31" s="66" t="e">
        <f>'Degree Days (DD)'!#REF!</f>
        <v>#REF!</v>
      </c>
      <c r="S31" s="82" t="e">
        <f>R31/#REF!</f>
        <v>#REF!</v>
      </c>
    </row>
    <row r="32" spans="1:19" ht="13.5" customHeight="1" hidden="1">
      <c r="A32" s="31"/>
      <c r="B32" s="141" t="s">
        <v>158</v>
      </c>
      <c r="C32" s="237"/>
      <c r="D32" s="16" t="e">
        <f>C32/#REF!</f>
        <v>#REF!</v>
      </c>
      <c r="E32" s="285"/>
      <c r="F32" s="143" t="e">
        <f t="shared" si="2"/>
        <v>#DIV/0!</v>
      </c>
      <c r="G32" s="142" t="e">
        <f>E32/#REF!</f>
        <v>#REF!</v>
      </c>
      <c r="H32" s="66" t="e">
        <f>'Degree Days (DD)'!#REF!</f>
        <v>#REF!</v>
      </c>
      <c r="I32" s="82" t="e">
        <f>H32/#REF!</f>
        <v>#REF!</v>
      </c>
      <c r="K32" s="31"/>
      <c r="L32" s="141" t="s">
        <v>158</v>
      </c>
      <c r="M32" s="237"/>
      <c r="N32" s="16" t="e">
        <f>M32/#REF!</f>
        <v>#REF!</v>
      </c>
      <c r="O32" s="285"/>
      <c r="P32" s="143" t="e">
        <f t="shared" si="3"/>
        <v>#DIV/0!</v>
      </c>
      <c r="Q32" s="142" t="e">
        <f>O32/#REF!</f>
        <v>#REF!</v>
      </c>
      <c r="R32" s="66" t="e">
        <f>'Degree Days (DD)'!#REF!</f>
        <v>#REF!</v>
      </c>
      <c r="S32" s="82" t="e">
        <f>R32/#REF!</f>
        <v>#REF!</v>
      </c>
    </row>
    <row r="33" spans="1:19" ht="13.5" customHeight="1" hidden="1">
      <c r="A33" s="31"/>
      <c r="B33" s="141" t="s">
        <v>179</v>
      </c>
      <c r="C33" s="237"/>
      <c r="D33" s="16" t="e">
        <f>C33/#REF!</f>
        <v>#REF!</v>
      </c>
      <c r="E33" s="285"/>
      <c r="F33" s="143" t="e">
        <f t="shared" si="2"/>
        <v>#DIV/0!</v>
      </c>
      <c r="G33" s="142" t="e">
        <f>E33/#REF!</f>
        <v>#REF!</v>
      </c>
      <c r="H33" s="66" t="e">
        <f>'Degree Days (DD)'!#REF!</f>
        <v>#REF!</v>
      </c>
      <c r="I33" s="82" t="e">
        <f>H33/#REF!</f>
        <v>#REF!</v>
      </c>
      <c r="K33" s="31"/>
      <c r="L33" s="141" t="s">
        <v>179</v>
      </c>
      <c r="M33" s="237"/>
      <c r="N33" s="16" t="e">
        <f>M33/#REF!</f>
        <v>#REF!</v>
      </c>
      <c r="O33" s="285"/>
      <c r="P33" s="143" t="e">
        <f t="shared" si="3"/>
        <v>#DIV/0!</v>
      </c>
      <c r="Q33" s="142" t="e">
        <f>O33/#REF!</f>
        <v>#REF!</v>
      </c>
      <c r="R33" s="66" t="e">
        <f>'Degree Days (DD)'!#REF!</f>
        <v>#REF!</v>
      </c>
      <c r="S33" s="82" t="e">
        <f>R33/#REF!</f>
        <v>#REF!</v>
      </c>
    </row>
    <row r="34" spans="1:19" ht="13.5" customHeight="1" hidden="1">
      <c r="A34" s="31"/>
      <c r="B34" s="141" t="s">
        <v>111</v>
      </c>
      <c r="C34" s="237"/>
      <c r="D34" s="16" t="e">
        <f>C34/#REF!</f>
        <v>#REF!</v>
      </c>
      <c r="E34" s="285"/>
      <c r="F34" s="143" t="e">
        <f t="shared" si="2"/>
        <v>#DIV/0!</v>
      </c>
      <c r="G34" s="142" t="e">
        <f>E34/#REF!</f>
        <v>#REF!</v>
      </c>
      <c r="H34" s="66" t="e">
        <f>'Degree Days (DD)'!#REF!</f>
        <v>#REF!</v>
      </c>
      <c r="I34" s="82" t="e">
        <f>H34/#REF!</f>
        <v>#REF!</v>
      </c>
      <c r="K34" s="31"/>
      <c r="L34" s="141" t="s">
        <v>111</v>
      </c>
      <c r="M34" s="237"/>
      <c r="N34" s="16" t="e">
        <f>M34/#REF!</f>
        <v>#REF!</v>
      </c>
      <c r="O34" s="285"/>
      <c r="P34" s="143" t="e">
        <f t="shared" si="3"/>
        <v>#DIV/0!</v>
      </c>
      <c r="Q34" s="142" t="e">
        <f>O34/#REF!</f>
        <v>#REF!</v>
      </c>
      <c r="R34" s="66" t="e">
        <f>'Degree Days (DD)'!#REF!</f>
        <v>#REF!</v>
      </c>
      <c r="S34" s="82" t="e">
        <f>R34/#REF!</f>
        <v>#REF!</v>
      </c>
    </row>
    <row r="35" spans="1:19" ht="13.5" customHeight="1" hidden="1" thickBot="1">
      <c r="A35" s="31"/>
      <c r="B35" s="145" t="s">
        <v>122</v>
      </c>
      <c r="C35" s="239"/>
      <c r="D35" s="18" t="e">
        <f>C35/#REF!</f>
        <v>#REF!</v>
      </c>
      <c r="E35" s="286"/>
      <c r="F35" s="147" t="e">
        <f t="shared" si="2"/>
        <v>#DIV/0!</v>
      </c>
      <c r="G35" s="83" t="e">
        <f>E35/#REF!</f>
        <v>#REF!</v>
      </c>
      <c r="H35" s="70" t="e">
        <f>'Degree Days (DD)'!#REF!</f>
        <v>#REF!</v>
      </c>
      <c r="I35" s="83" t="e">
        <f>H35/#REF!</f>
        <v>#REF!</v>
      </c>
      <c r="K35" s="31"/>
      <c r="L35" s="145" t="s">
        <v>122</v>
      </c>
      <c r="M35" s="239"/>
      <c r="N35" s="18" t="e">
        <f>M35/#REF!</f>
        <v>#REF!</v>
      </c>
      <c r="O35" s="286"/>
      <c r="P35" s="147" t="e">
        <f t="shared" si="3"/>
        <v>#DIV/0!</v>
      </c>
      <c r="Q35" s="83" t="e">
        <f>O35/#REF!</f>
        <v>#REF!</v>
      </c>
      <c r="R35" s="66" t="e">
        <f>'Degree Days (DD)'!#REF!</f>
        <v>#REF!</v>
      </c>
      <c r="S35" s="83" t="e">
        <f>R35/#REF!</f>
        <v>#REF!</v>
      </c>
    </row>
    <row r="36" spans="1:20" s="271" customFormat="1" ht="13.5" customHeight="1" hidden="1" thickTop="1">
      <c r="A36" s="260"/>
      <c r="B36" s="261"/>
      <c r="C36" s="268">
        <f>SUM(C24:C35)</f>
        <v>0</v>
      </c>
      <c r="D36" s="263" t="e">
        <f>C36/#REF!</f>
        <v>#REF!</v>
      </c>
      <c r="E36" s="269">
        <f>SUM(E24:E35)</f>
        <v>0</v>
      </c>
      <c r="F36" s="276" t="e">
        <f t="shared" si="2"/>
        <v>#DIV/0!</v>
      </c>
      <c r="G36" s="267" t="e">
        <f>E36/#REF!</f>
        <v>#REF!</v>
      </c>
      <c r="H36" s="304" t="e">
        <f>'Degree Days (DD)'!#REF!</f>
        <v>#REF!</v>
      </c>
      <c r="I36" s="305" t="e">
        <f>H36/#REF!</f>
        <v>#REF!</v>
      </c>
      <c r="K36" s="260"/>
      <c r="L36" s="261"/>
      <c r="M36" s="268">
        <f>SUM(M24:M35)</f>
        <v>0</v>
      </c>
      <c r="N36" s="263" t="e">
        <f>M36/#REF!</f>
        <v>#REF!</v>
      </c>
      <c r="O36" s="269">
        <f>SUM(O24:O35)</f>
        <v>0</v>
      </c>
      <c r="P36" s="276" t="e">
        <f t="shared" si="3"/>
        <v>#DIV/0!</v>
      </c>
      <c r="Q36" s="267" t="e">
        <f>O36/#REF!</f>
        <v>#REF!</v>
      </c>
      <c r="R36" s="266" t="e">
        <f>'Degree Days (DD)'!#REF!</f>
        <v>#REF!</v>
      </c>
      <c r="S36" s="305" t="e">
        <f>R36/#REF!</f>
        <v>#REF!</v>
      </c>
      <c r="T36" s="306"/>
    </row>
    <row r="37" spans="1:18" ht="13.5" customHeight="1" thickTop="1">
      <c r="A37" s="31"/>
      <c r="B37" s="148"/>
      <c r="C37" s="233"/>
      <c r="D37" s="159"/>
      <c r="E37" s="287"/>
      <c r="F37" s="143"/>
      <c r="G37" s="33"/>
      <c r="H37" s="161"/>
      <c r="I37" s="161"/>
      <c r="K37" s="31"/>
      <c r="L37" s="148"/>
      <c r="M37" s="233"/>
      <c r="N37" s="159"/>
      <c r="O37" s="287"/>
      <c r="P37" s="143"/>
      <c r="Q37" s="27"/>
      <c r="R37" s="66"/>
    </row>
    <row r="38" spans="1:18" ht="13.5" customHeight="1">
      <c r="A38" s="31"/>
      <c r="B38" s="162"/>
      <c r="C38" s="281"/>
      <c r="D38" s="163"/>
      <c r="E38" s="288"/>
      <c r="F38" s="164"/>
      <c r="K38" s="31"/>
      <c r="L38" s="162"/>
      <c r="M38" s="281"/>
      <c r="N38" s="163"/>
      <c r="O38" s="288"/>
      <c r="P38" s="164"/>
      <c r="Q38" s="27"/>
      <c r="R38" s="66"/>
    </row>
    <row r="39" spans="1:19" ht="13.5" customHeight="1">
      <c r="A39" s="41">
        <f>UtilSum!A11</f>
        <v>2011</v>
      </c>
      <c r="B39" s="141" t="s">
        <v>60</v>
      </c>
      <c r="C39" s="237"/>
      <c r="D39" s="16"/>
      <c r="E39" s="285"/>
      <c r="F39" s="143" t="e">
        <f>C39/E39</f>
        <v>#DIV/0!</v>
      </c>
      <c r="G39" s="16"/>
      <c r="H39" s="66">
        <f>'Degree Days (DD)'!C23</f>
        <v>998</v>
      </c>
      <c r="I39" s="82">
        <f>H39/'Degree Days (DD)'!C9</f>
        <v>1.0662393162393162</v>
      </c>
      <c r="K39" s="41">
        <f>A39</f>
        <v>2011</v>
      </c>
      <c r="L39" s="141" t="s">
        <v>60</v>
      </c>
      <c r="M39" s="237"/>
      <c r="N39" s="16"/>
      <c r="O39" s="285"/>
      <c r="P39" s="143" t="e">
        <f>M39/O39</f>
        <v>#DIV/0!</v>
      </c>
      <c r="Q39" s="16"/>
      <c r="R39" s="66">
        <f>'Degree Days (DD)'!C23</f>
        <v>998</v>
      </c>
      <c r="S39" s="82">
        <f aca="true" t="shared" si="4" ref="S39:S44">I39</f>
        <v>1.0662393162393162</v>
      </c>
    </row>
    <row r="40" spans="1:19" ht="15.75">
      <c r="A40" s="144"/>
      <c r="B40" s="141" t="s">
        <v>103</v>
      </c>
      <c r="C40" s="237"/>
      <c r="D40" s="16"/>
      <c r="E40" s="285"/>
      <c r="F40" s="143" t="e">
        <f aca="true" t="shared" si="5" ref="F40:F51">C40/E40</f>
        <v>#DIV/0!</v>
      </c>
      <c r="G40" s="16"/>
      <c r="H40" s="66">
        <f>'Degree Days (DD)'!C24</f>
        <v>819</v>
      </c>
      <c r="I40" s="82">
        <f>H40/'Degree Days (DD)'!C10</f>
        <v>1.1008064516129032</v>
      </c>
      <c r="K40" s="144"/>
      <c r="L40" s="141" t="s">
        <v>103</v>
      </c>
      <c r="M40" s="237"/>
      <c r="N40" s="16"/>
      <c r="O40" s="285"/>
      <c r="P40" s="143" t="e">
        <f aca="true" t="shared" si="6" ref="P40:P51">M40/O40</f>
        <v>#DIV/0!</v>
      </c>
      <c r="Q40" s="16"/>
      <c r="R40" s="66">
        <f>'Degree Days (DD)'!C24</f>
        <v>819</v>
      </c>
      <c r="S40" s="82">
        <f t="shared" si="4"/>
        <v>1.1008064516129032</v>
      </c>
    </row>
    <row r="41" spans="1:19" ht="15.75">
      <c r="A41" s="31"/>
      <c r="B41" s="141" t="s">
        <v>98</v>
      </c>
      <c r="C41" s="237"/>
      <c r="D41" s="16"/>
      <c r="E41" s="285"/>
      <c r="F41" s="143" t="e">
        <f t="shared" si="5"/>
        <v>#DIV/0!</v>
      </c>
      <c r="G41" s="16"/>
      <c r="H41" s="66">
        <f>'Degree Days (DD)'!C25</f>
        <v>646</v>
      </c>
      <c r="I41" s="82">
        <f>H41/'Degree Days (DD)'!C11</f>
        <v>1.3076923076923077</v>
      </c>
      <c r="K41" s="31"/>
      <c r="L41" s="141" t="s">
        <v>98</v>
      </c>
      <c r="M41" s="237"/>
      <c r="N41" s="16"/>
      <c r="O41" s="285"/>
      <c r="P41" s="143" t="e">
        <f t="shared" si="6"/>
        <v>#DIV/0!</v>
      </c>
      <c r="Q41" s="16"/>
      <c r="R41" s="66">
        <f>'Degree Days (DD)'!C25</f>
        <v>646</v>
      </c>
      <c r="S41" s="82">
        <f t="shared" si="4"/>
        <v>1.3076923076923077</v>
      </c>
    </row>
    <row r="42" spans="1:19" ht="15.75">
      <c r="A42" s="31"/>
      <c r="B42" s="141" t="s">
        <v>99</v>
      </c>
      <c r="C42" s="237"/>
      <c r="D42" s="16"/>
      <c r="E42" s="285"/>
      <c r="F42" s="143" t="e">
        <f t="shared" si="5"/>
        <v>#DIV/0!</v>
      </c>
      <c r="G42" s="16"/>
      <c r="H42" s="66">
        <f>'Degree Days (DD)'!C26</f>
        <v>312</v>
      </c>
      <c r="I42" s="82">
        <f>H42/'Degree Days (DD)'!C12</f>
        <v>1.4377880184331797</v>
      </c>
      <c r="K42" s="31"/>
      <c r="L42" s="141" t="s">
        <v>99</v>
      </c>
      <c r="M42" s="237"/>
      <c r="N42" s="16"/>
      <c r="O42" s="285"/>
      <c r="P42" s="143" t="e">
        <f t="shared" si="6"/>
        <v>#DIV/0!</v>
      </c>
      <c r="Q42" s="16"/>
      <c r="R42" s="66">
        <f>'Degree Days (DD)'!C26</f>
        <v>312</v>
      </c>
      <c r="S42" s="82">
        <f t="shared" si="4"/>
        <v>1.4377880184331797</v>
      </c>
    </row>
    <row r="43" spans="1:19" ht="15.75">
      <c r="A43" s="31"/>
      <c r="B43" s="141" t="s">
        <v>100</v>
      </c>
      <c r="C43" s="237"/>
      <c r="D43" s="16"/>
      <c r="E43" s="285"/>
      <c r="F43" s="143" t="e">
        <f t="shared" si="5"/>
        <v>#DIV/0!</v>
      </c>
      <c r="G43" s="16"/>
      <c r="H43" s="66">
        <f>'Degree Days (DD)'!C27</f>
        <v>116</v>
      </c>
      <c r="I43" s="82">
        <f>H43/'Degree Days (DD)'!C13</f>
        <v>1.7846153846153847</v>
      </c>
      <c r="K43" s="31"/>
      <c r="L43" s="141" t="s">
        <v>100</v>
      </c>
      <c r="M43" s="237"/>
      <c r="N43" s="16"/>
      <c r="O43" s="285"/>
      <c r="P43" s="143" t="e">
        <f t="shared" si="6"/>
        <v>#DIV/0!</v>
      </c>
      <c r="Q43" s="16"/>
      <c r="R43" s="66">
        <f>'Degree Days (DD)'!C27</f>
        <v>116</v>
      </c>
      <c r="S43" s="82">
        <f t="shared" si="4"/>
        <v>1.7846153846153847</v>
      </c>
    </row>
    <row r="44" spans="1:19" ht="15.75">
      <c r="A44" s="31"/>
      <c r="B44" s="141" t="s">
        <v>101</v>
      </c>
      <c r="C44" s="237"/>
      <c r="D44" s="16"/>
      <c r="E44" s="285"/>
      <c r="F44" s="143" t="e">
        <f t="shared" si="5"/>
        <v>#DIV/0!</v>
      </c>
      <c r="G44" s="16"/>
      <c r="H44" s="66">
        <f>'Degree Days (DD)'!C28</f>
        <v>15</v>
      </c>
      <c r="I44" s="82">
        <f>H44/'Degree Days (DD)'!C14</f>
        <v>3.75</v>
      </c>
      <c r="K44" s="31"/>
      <c r="L44" s="141" t="s">
        <v>101</v>
      </c>
      <c r="M44" s="237"/>
      <c r="N44" s="16"/>
      <c r="O44" s="285"/>
      <c r="P44" s="143" t="e">
        <f t="shared" si="6"/>
        <v>#DIV/0!</v>
      </c>
      <c r="Q44" s="16"/>
      <c r="R44" s="66">
        <f>'Degree Days (DD)'!C28</f>
        <v>15</v>
      </c>
      <c r="S44" s="82">
        <f t="shared" si="4"/>
        <v>3.75</v>
      </c>
    </row>
    <row r="45" spans="1:19" ht="15.75">
      <c r="A45" s="31"/>
      <c r="B45" s="141" t="s">
        <v>102</v>
      </c>
      <c r="C45" s="237"/>
      <c r="D45" s="16"/>
      <c r="E45" s="285"/>
      <c r="F45" s="143" t="e">
        <f t="shared" si="5"/>
        <v>#DIV/0!</v>
      </c>
      <c r="G45" s="16"/>
      <c r="H45" s="66">
        <f>'Degree Days (DD)'!C29</f>
        <v>0</v>
      </c>
      <c r="I45" s="82"/>
      <c r="K45" s="31"/>
      <c r="L45" s="141" t="s">
        <v>102</v>
      </c>
      <c r="M45" s="237"/>
      <c r="N45" s="16"/>
      <c r="O45" s="285"/>
      <c r="P45" s="143" t="e">
        <f t="shared" si="6"/>
        <v>#DIV/0!</v>
      </c>
      <c r="Q45" s="16"/>
      <c r="R45" s="66">
        <f>'Degree Days (DD)'!C29</f>
        <v>0</v>
      </c>
      <c r="S45" s="82"/>
    </row>
    <row r="46" spans="1:19" ht="15.75">
      <c r="A46" s="31"/>
      <c r="B46" s="141" t="s">
        <v>157</v>
      </c>
      <c r="C46" s="237"/>
      <c r="D46" s="16"/>
      <c r="E46" s="285"/>
      <c r="F46" s="143" t="e">
        <f t="shared" si="5"/>
        <v>#DIV/0!</v>
      </c>
      <c r="G46" s="16"/>
      <c r="H46" s="66">
        <f>'Degree Days (DD)'!C30</f>
        <v>0</v>
      </c>
      <c r="I46" s="82"/>
      <c r="K46" s="31"/>
      <c r="L46" s="141" t="s">
        <v>157</v>
      </c>
      <c r="M46" s="237"/>
      <c r="N46" s="16"/>
      <c r="O46" s="285"/>
      <c r="P46" s="143" t="e">
        <f t="shared" si="6"/>
        <v>#DIV/0!</v>
      </c>
      <c r="Q46" s="16"/>
      <c r="R46" s="66">
        <f>'Degree Days (DD)'!C30</f>
        <v>0</v>
      </c>
      <c r="S46" s="82"/>
    </row>
    <row r="47" spans="1:19" ht="15.75">
      <c r="A47" s="31"/>
      <c r="B47" s="141" t="s">
        <v>158</v>
      </c>
      <c r="C47" s="237"/>
      <c r="D47" s="16"/>
      <c r="E47" s="285"/>
      <c r="F47" s="143" t="e">
        <f t="shared" si="5"/>
        <v>#DIV/0!</v>
      </c>
      <c r="G47" s="16"/>
      <c r="H47" s="66">
        <f>'Degree Days (DD)'!C31</f>
        <v>12</v>
      </c>
      <c r="I47" s="82"/>
      <c r="K47" s="31"/>
      <c r="L47" s="141" t="s">
        <v>158</v>
      </c>
      <c r="M47" s="237"/>
      <c r="N47" s="16"/>
      <c r="O47" s="285"/>
      <c r="P47" s="143" t="e">
        <f t="shared" si="6"/>
        <v>#DIV/0!</v>
      </c>
      <c r="Q47" s="16"/>
      <c r="R47" s="66">
        <f>'Degree Days (DD)'!C31</f>
        <v>12</v>
      </c>
      <c r="S47" s="82"/>
    </row>
    <row r="48" spans="1:19" ht="15.75">
      <c r="A48" s="31"/>
      <c r="B48" s="141" t="s">
        <v>179</v>
      </c>
      <c r="C48" s="237"/>
      <c r="D48" s="16"/>
      <c r="E48" s="285"/>
      <c r="F48" s="143" t="e">
        <f t="shared" si="5"/>
        <v>#DIV/0!</v>
      </c>
      <c r="G48" s="16"/>
      <c r="H48" s="66">
        <f>'Degree Days (DD)'!C32</f>
        <v>153</v>
      </c>
      <c r="I48" s="82">
        <f>H48/'Degree Days (DD)'!C18</f>
        <v>0.9107142857142857</v>
      </c>
      <c r="K48" s="31"/>
      <c r="L48" s="141" t="s">
        <v>179</v>
      </c>
      <c r="M48" s="237"/>
      <c r="N48" s="16"/>
      <c r="O48" s="285"/>
      <c r="P48" s="143" t="e">
        <f t="shared" si="6"/>
        <v>#DIV/0!</v>
      </c>
      <c r="Q48" s="16"/>
      <c r="R48" s="66">
        <f>'Degree Days (DD)'!C32</f>
        <v>153</v>
      </c>
      <c r="S48" s="82">
        <f>I48</f>
        <v>0.9107142857142857</v>
      </c>
    </row>
    <row r="49" spans="1:19" ht="15.75">
      <c r="A49" s="31"/>
      <c r="B49" s="141" t="s">
        <v>111</v>
      </c>
      <c r="C49" s="237"/>
      <c r="D49" s="16"/>
      <c r="E49" s="285"/>
      <c r="F49" s="143" t="e">
        <f t="shared" si="5"/>
        <v>#DIV/0!</v>
      </c>
      <c r="G49" s="16"/>
      <c r="H49" s="66">
        <f>'Degree Days (DD)'!C33</f>
        <v>315</v>
      </c>
      <c r="I49" s="82">
        <f>H49/'Degree Days (DD)'!C19</f>
        <v>0.7046979865771812</v>
      </c>
      <c r="K49" s="31"/>
      <c r="L49" s="141" t="s">
        <v>111</v>
      </c>
      <c r="M49" s="237"/>
      <c r="N49" s="16"/>
      <c r="O49" s="285"/>
      <c r="P49" s="143" t="e">
        <f t="shared" si="6"/>
        <v>#DIV/0!</v>
      </c>
      <c r="Q49" s="16"/>
      <c r="R49" s="66">
        <f>'Degree Days (DD)'!C33</f>
        <v>315</v>
      </c>
      <c r="S49" s="82">
        <f>I49</f>
        <v>0.7046979865771812</v>
      </c>
    </row>
    <row r="50" spans="1:19" ht="16.5" thickBot="1">
      <c r="A50" s="31"/>
      <c r="B50" s="145" t="s">
        <v>122</v>
      </c>
      <c r="C50" s="239"/>
      <c r="D50" s="18"/>
      <c r="E50" s="286"/>
      <c r="F50" s="147" t="e">
        <f t="shared" si="5"/>
        <v>#DIV/0!</v>
      </c>
      <c r="G50" s="18"/>
      <c r="H50" s="70">
        <f>'Degree Days (DD)'!C34</f>
        <v>622</v>
      </c>
      <c r="I50" s="83">
        <f>H50/'Degree Days (DD)'!C20</f>
        <v>0.7422434367541766</v>
      </c>
      <c r="K50" s="31"/>
      <c r="L50" s="145" t="s">
        <v>122</v>
      </c>
      <c r="M50" s="239"/>
      <c r="N50" s="18"/>
      <c r="O50" s="286"/>
      <c r="P50" s="147" t="e">
        <f t="shared" si="6"/>
        <v>#DIV/0!</v>
      </c>
      <c r="Q50" s="18"/>
      <c r="R50" s="66">
        <f>'Degree Days (DD)'!C34</f>
        <v>622</v>
      </c>
      <c r="S50" s="83">
        <f>I50</f>
        <v>0.7422434367541766</v>
      </c>
    </row>
    <row r="51" spans="1:20" s="271" customFormat="1" ht="16.5" thickTop="1">
      <c r="A51" s="260"/>
      <c r="B51" s="261"/>
      <c r="C51" s="268">
        <f>SUM(C39:C50)</f>
        <v>0</v>
      </c>
      <c r="D51" s="263"/>
      <c r="E51" s="269">
        <f>SUM(E39:E50)</f>
        <v>0</v>
      </c>
      <c r="F51" s="276" t="e">
        <f t="shared" si="5"/>
        <v>#DIV/0!</v>
      </c>
      <c r="G51" s="263"/>
      <c r="H51" s="304">
        <f>'Degree Days (DD)'!C35</f>
        <v>4008</v>
      </c>
      <c r="I51" s="82">
        <f>H51/'Degree Days (DD)'!C21</f>
        <v>1.024016351558508</v>
      </c>
      <c r="K51" s="260"/>
      <c r="L51" s="261"/>
      <c r="M51" s="268">
        <f>SUM(M39:M50)</f>
        <v>0</v>
      </c>
      <c r="N51" s="263"/>
      <c r="O51" s="269">
        <f>SUM(O39:O50)</f>
        <v>0</v>
      </c>
      <c r="P51" s="276" t="e">
        <f t="shared" si="6"/>
        <v>#DIV/0!</v>
      </c>
      <c r="Q51" s="263"/>
      <c r="R51" s="266">
        <f>'Degree Days (DD)'!C35</f>
        <v>4008</v>
      </c>
      <c r="S51" s="82">
        <f>I51</f>
        <v>1.024016351558508</v>
      </c>
      <c r="T51" s="306"/>
    </row>
    <row r="52" spans="1:19" ht="15.75">
      <c r="A52" s="31"/>
      <c r="B52" s="148"/>
      <c r="C52" s="233"/>
      <c r="D52" s="142"/>
      <c r="E52" s="244"/>
      <c r="F52" s="143"/>
      <c r="G52" s="142"/>
      <c r="H52" s="161"/>
      <c r="I52" s="161"/>
      <c r="K52" s="31"/>
      <c r="L52" s="148"/>
      <c r="M52" s="233"/>
      <c r="N52" s="142"/>
      <c r="O52" s="244"/>
      <c r="P52" s="143"/>
      <c r="Q52" s="142"/>
      <c r="R52" s="66"/>
      <c r="S52" s="161"/>
    </row>
    <row r="53" spans="1:19" ht="15.75">
      <c r="A53" s="31"/>
      <c r="B53" s="148"/>
      <c r="C53" s="233"/>
      <c r="D53" s="142"/>
      <c r="E53" s="244"/>
      <c r="F53" s="143"/>
      <c r="G53" s="142"/>
      <c r="H53" s="142"/>
      <c r="I53" s="142"/>
      <c r="K53" s="31"/>
      <c r="L53" s="148"/>
      <c r="M53" s="233"/>
      <c r="N53" s="142"/>
      <c r="O53" s="244"/>
      <c r="P53" s="143"/>
      <c r="Q53" s="142"/>
      <c r="R53" s="66"/>
      <c r="S53" s="142"/>
    </row>
    <row r="54" spans="1:19" ht="15.75">
      <c r="A54" s="41">
        <f>1+A39</f>
        <v>2012</v>
      </c>
      <c r="B54" s="141" t="s">
        <v>60</v>
      </c>
      <c r="C54" s="242"/>
      <c r="D54" s="142" t="e">
        <f>C54/C39</f>
        <v>#DIV/0!</v>
      </c>
      <c r="E54" s="289"/>
      <c r="F54" s="143" t="e">
        <f>C54/E54</f>
        <v>#DIV/0!</v>
      </c>
      <c r="G54" s="142" t="e">
        <f>E54/E39</f>
        <v>#DIV/0!</v>
      </c>
      <c r="H54" s="66">
        <f>'Degree Days (DD)'!C38</f>
        <v>810</v>
      </c>
      <c r="I54" s="82">
        <f>H54/H39</f>
        <v>0.811623246492986</v>
      </c>
      <c r="K54" s="41">
        <f>A54</f>
        <v>2012</v>
      </c>
      <c r="L54" s="141" t="s">
        <v>60</v>
      </c>
      <c r="M54" s="242"/>
      <c r="N54" s="142" t="e">
        <f>M54/M39</f>
        <v>#DIV/0!</v>
      </c>
      <c r="O54" s="289"/>
      <c r="P54" s="143" t="e">
        <f>M54/O54</f>
        <v>#DIV/0!</v>
      </c>
      <c r="Q54" s="142" t="e">
        <f>O54/O39</f>
        <v>#DIV/0!</v>
      </c>
      <c r="R54" s="66">
        <f>'Degree Days (DD)'!C38</f>
        <v>810</v>
      </c>
      <c r="S54" s="82">
        <f>R54/R39</f>
        <v>0.811623246492986</v>
      </c>
    </row>
    <row r="55" spans="1:19" ht="15.75">
      <c r="A55" s="144"/>
      <c r="B55" s="141" t="s">
        <v>103</v>
      </c>
      <c r="C55" s="242"/>
      <c r="D55" s="142" t="e">
        <f aca="true" t="shared" si="7" ref="D55:D66">C55/C40</f>
        <v>#DIV/0!</v>
      </c>
      <c r="E55" s="290"/>
      <c r="F55" s="143" t="e">
        <f aca="true" t="shared" si="8" ref="F55:F66">C55/E55</f>
        <v>#DIV/0!</v>
      </c>
      <c r="G55" s="142" t="e">
        <f aca="true" t="shared" si="9" ref="G55:G66">E55/E40</f>
        <v>#DIV/0!</v>
      </c>
      <c r="H55" s="66">
        <f>'Degree Days (DD)'!C39</f>
        <v>659</v>
      </c>
      <c r="I55" s="82">
        <f aca="true" t="shared" si="10" ref="I55:I66">H55/H40</f>
        <v>0.8046398046398047</v>
      </c>
      <c r="K55" s="144"/>
      <c r="L55" s="141" t="s">
        <v>103</v>
      </c>
      <c r="M55" s="242"/>
      <c r="N55" s="142" t="e">
        <f aca="true" t="shared" si="11" ref="N55:N66">M55/M40</f>
        <v>#DIV/0!</v>
      </c>
      <c r="O55" s="290"/>
      <c r="P55" s="143" t="e">
        <f aca="true" t="shared" si="12" ref="P55:P66">M55/O55</f>
        <v>#DIV/0!</v>
      </c>
      <c r="Q55" s="142" t="e">
        <f aca="true" t="shared" si="13" ref="Q55:Q66">O55/O40</f>
        <v>#DIV/0!</v>
      </c>
      <c r="R55" s="66">
        <f>'Degree Days (DD)'!C39</f>
        <v>659</v>
      </c>
      <c r="S55" s="82">
        <f aca="true" t="shared" si="14" ref="S55:S66">R55/R40</f>
        <v>0.8046398046398047</v>
      </c>
    </row>
    <row r="56" spans="1:19" ht="15.75">
      <c r="A56" s="31"/>
      <c r="B56" s="141" t="s">
        <v>98</v>
      </c>
      <c r="C56" s="242"/>
      <c r="D56" s="142" t="e">
        <f t="shared" si="7"/>
        <v>#DIV/0!</v>
      </c>
      <c r="E56" s="290"/>
      <c r="F56" s="143" t="e">
        <f t="shared" si="8"/>
        <v>#DIV/0!</v>
      </c>
      <c r="G56" s="142" t="e">
        <f t="shared" si="9"/>
        <v>#DIV/0!</v>
      </c>
      <c r="H56" s="66">
        <f>'Degree Days (DD)'!C40</f>
        <v>455</v>
      </c>
      <c r="I56" s="82">
        <f t="shared" si="10"/>
        <v>0.7043343653250774</v>
      </c>
      <c r="K56" s="31"/>
      <c r="L56" s="141" t="s">
        <v>98</v>
      </c>
      <c r="M56" s="242"/>
      <c r="N56" s="142" t="e">
        <f t="shared" si="11"/>
        <v>#DIV/0!</v>
      </c>
      <c r="O56" s="290"/>
      <c r="P56" s="143" t="e">
        <f t="shared" si="12"/>
        <v>#DIV/0!</v>
      </c>
      <c r="Q56" s="142" t="e">
        <f t="shared" si="13"/>
        <v>#DIV/0!</v>
      </c>
      <c r="R56" s="66">
        <f>'Degree Days (DD)'!C40</f>
        <v>455</v>
      </c>
      <c r="S56" s="82">
        <f t="shared" si="14"/>
        <v>0.7043343653250774</v>
      </c>
    </row>
    <row r="57" spans="1:19" ht="15.75">
      <c r="A57" s="31"/>
      <c r="B57" s="141" t="s">
        <v>99</v>
      </c>
      <c r="C57" s="242"/>
      <c r="D57" s="142" t="e">
        <f t="shared" si="7"/>
        <v>#DIV/0!</v>
      </c>
      <c r="E57" s="290"/>
      <c r="F57" s="143" t="e">
        <f t="shared" si="8"/>
        <v>#DIV/0!</v>
      </c>
      <c r="G57" s="142" t="e">
        <f t="shared" si="9"/>
        <v>#DIV/0!</v>
      </c>
      <c r="H57" s="66">
        <f>'Degree Days (DD)'!C41</f>
        <v>254</v>
      </c>
      <c r="I57" s="82">
        <f t="shared" si="10"/>
        <v>0.8141025641025641</v>
      </c>
      <c r="K57" s="31"/>
      <c r="L57" s="141" t="s">
        <v>99</v>
      </c>
      <c r="M57" s="242"/>
      <c r="N57" s="142" t="e">
        <f t="shared" si="11"/>
        <v>#DIV/0!</v>
      </c>
      <c r="O57" s="290"/>
      <c r="P57" s="143" t="e">
        <f t="shared" si="12"/>
        <v>#DIV/0!</v>
      </c>
      <c r="Q57" s="142" t="e">
        <f t="shared" si="13"/>
        <v>#DIV/0!</v>
      </c>
      <c r="R57" s="66">
        <f>'Degree Days (DD)'!C41</f>
        <v>254</v>
      </c>
      <c r="S57" s="82">
        <f t="shared" si="14"/>
        <v>0.8141025641025641</v>
      </c>
    </row>
    <row r="58" spans="1:19" ht="15.75">
      <c r="A58" s="31"/>
      <c r="B58" s="141" t="s">
        <v>100</v>
      </c>
      <c r="C58" s="237"/>
      <c r="D58" s="16" t="e">
        <f t="shared" si="7"/>
        <v>#DIV/0!</v>
      </c>
      <c r="E58" s="285"/>
      <c r="F58" s="143" t="e">
        <f t="shared" si="8"/>
        <v>#DIV/0!</v>
      </c>
      <c r="G58" s="142" t="e">
        <f t="shared" si="9"/>
        <v>#DIV/0!</v>
      </c>
      <c r="H58" s="66">
        <f>'Degree Days (DD)'!C42</f>
        <v>83</v>
      </c>
      <c r="I58" s="82">
        <f t="shared" si="10"/>
        <v>0.7155172413793104</v>
      </c>
      <c r="K58" s="31"/>
      <c r="L58" s="141" t="s">
        <v>100</v>
      </c>
      <c r="M58" s="237"/>
      <c r="N58" s="16" t="e">
        <f t="shared" si="11"/>
        <v>#DIV/0!</v>
      </c>
      <c r="O58" s="285"/>
      <c r="P58" s="143" t="e">
        <f t="shared" si="12"/>
        <v>#DIV/0!</v>
      </c>
      <c r="Q58" s="142" t="e">
        <f t="shared" si="13"/>
        <v>#DIV/0!</v>
      </c>
      <c r="R58" s="66">
        <f>'Degree Days (DD)'!C42</f>
        <v>83</v>
      </c>
      <c r="S58" s="82">
        <f t="shared" si="14"/>
        <v>0.7155172413793104</v>
      </c>
    </row>
    <row r="59" spans="1:19" ht="15.75">
      <c r="A59" s="31"/>
      <c r="B59" s="141" t="s">
        <v>101</v>
      </c>
      <c r="C59" s="242"/>
      <c r="D59" s="142" t="e">
        <f t="shared" si="7"/>
        <v>#DIV/0!</v>
      </c>
      <c r="E59" s="290"/>
      <c r="F59" s="143" t="e">
        <f t="shared" si="8"/>
        <v>#DIV/0!</v>
      </c>
      <c r="G59" s="142" t="e">
        <f t="shared" si="9"/>
        <v>#DIV/0!</v>
      </c>
      <c r="H59" s="66">
        <f>'Degree Days (DD)'!C43</f>
        <v>20</v>
      </c>
      <c r="I59" s="82">
        <f t="shared" si="10"/>
        <v>1.3333333333333333</v>
      </c>
      <c r="K59" s="31"/>
      <c r="L59" s="141" t="s">
        <v>101</v>
      </c>
      <c r="M59" s="242"/>
      <c r="N59" s="142" t="e">
        <f t="shared" si="11"/>
        <v>#DIV/0!</v>
      </c>
      <c r="O59" s="290"/>
      <c r="P59" s="143" t="e">
        <f t="shared" si="12"/>
        <v>#DIV/0!</v>
      </c>
      <c r="Q59" s="142" t="e">
        <f t="shared" si="13"/>
        <v>#DIV/0!</v>
      </c>
      <c r="R59" s="66">
        <f>'Degree Days (DD)'!C43</f>
        <v>20</v>
      </c>
      <c r="S59" s="82">
        <f t="shared" si="14"/>
        <v>1.3333333333333333</v>
      </c>
    </row>
    <row r="60" spans="1:19" ht="15.75">
      <c r="A60" s="31"/>
      <c r="B60" s="141" t="s">
        <v>102</v>
      </c>
      <c r="C60" s="242"/>
      <c r="D60" s="142" t="e">
        <f t="shared" si="7"/>
        <v>#DIV/0!</v>
      </c>
      <c r="E60" s="290"/>
      <c r="F60" s="143" t="e">
        <f t="shared" si="8"/>
        <v>#DIV/0!</v>
      </c>
      <c r="G60" s="142" t="e">
        <f t="shared" si="9"/>
        <v>#DIV/0!</v>
      </c>
      <c r="H60" s="66">
        <f>'Degree Days (DD)'!C44</f>
        <v>0</v>
      </c>
      <c r="I60" s="82"/>
      <c r="K60" s="31"/>
      <c r="L60" s="141" t="s">
        <v>102</v>
      </c>
      <c r="M60" s="242"/>
      <c r="N60" s="142" t="e">
        <f t="shared" si="11"/>
        <v>#DIV/0!</v>
      </c>
      <c r="O60" s="290"/>
      <c r="P60" s="143" t="e">
        <f t="shared" si="12"/>
        <v>#DIV/0!</v>
      </c>
      <c r="Q60" s="142" t="e">
        <f t="shared" si="13"/>
        <v>#DIV/0!</v>
      </c>
      <c r="R60" s="66">
        <f>'Degree Days (DD)'!C44</f>
        <v>0</v>
      </c>
      <c r="S60" s="82"/>
    </row>
    <row r="61" spans="1:19" ht="15.75">
      <c r="A61" s="31"/>
      <c r="B61" s="141" t="s">
        <v>157</v>
      </c>
      <c r="C61" s="242"/>
      <c r="D61" s="142" t="e">
        <f t="shared" si="7"/>
        <v>#DIV/0!</v>
      </c>
      <c r="E61" s="290"/>
      <c r="F61" s="143" t="e">
        <f t="shared" si="8"/>
        <v>#DIV/0!</v>
      </c>
      <c r="G61" s="142" t="e">
        <f t="shared" si="9"/>
        <v>#DIV/0!</v>
      </c>
      <c r="H61" s="66">
        <f>'Degree Days (DD)'!C45</f>
        <v>0</v>
      </c>
      <c r="I61" s="82"/>
      <c r="K61" s="31"/>
      <c r="L61" s="141" t="s">
        <v>157</v>
      </c>
      <c r="M61" s="242"/>
      <c r="N61" s="142" t="e">
        <f t="shared" si="11"/>
        <v>#DIV/0!</v>
      </c>
      <c r="O61" s="290"/>
      <c r="P61" s="143" t="e">
        <f t="shared" si="12"/>
        <v>#DIV/0!</v>
      </c>
      <c r="Q61" s="142" t="e">
        <f t="shared" si="13"/>
        <v>#DIV/0!</v>
      </c>
      <c r="R61" s="66">
        <f>'Degree Days (DD)'!C45</f>
        <v>0</v>
      </c>
      <c r="S61" s="82"/>
    </row>
    <row r="62" spans="1:19" ht="15.75">
      <c r="A62" s="31"/>
      <c r="B62" s="141" t="s">
        <v>158</v>
      </c>
      <c r="C62" s="242"/>
      <c r="D62" s="142" t="e">
        <f t="shared" si="7"/>
        <v>#DIV/0!</v>
      </c>
      <c r="E62" s="290"/>
      <c r="F62" s="143" t="e">
        <f t="shared" si="8"/>
        <v>#DIV/0!</v>
      </c>
      <c r="G62" s="142" t="e">
        <f t="shared" si="9"/>
        <v>#DIV/0!</v>
      </c>
      <c r="H62" s="66">
        <f>'Degree Days (DD)'!C46</f>
        <v>19</v>
      </c>
      <c r="I62" s="82">
        <f t="shared" si="10"/>
        <v>1.5833333333333333</v>
      </c>
      <c r="K62" s="31"/>
      <c r="L62" s="141" t="s">
        <v>158</v>
      </c>
      <c r="M62" s="242"/>
      <c r="N62" s="142" t="e">
        <f t="shared" si="11"/>
        <v>#DIV/0!</v>
      </c>
      <c r="O62" s="290"/>
      <c r="P62" s="143" t="e">
        <f t="shared" si="12"/>
        <v>#DIV/0!</v>
      </c>
      <c r="Q62" s="142" t="e">
        <f t="shared" si="13"/>
        <v>#DIV/0!</v>
      </c>
      <c r="R62" s="66">
        <f>'Degree Days (DD)'!C46</f>
        <v>19</v>
      </c>
      <c r="S62" s="82">
        <f t="shared" si="14"/>
        <v>1.5833333333333333</v>
      </c>
    </row>
    <row r="63" spans="1:19" ht="15.75">
      <c r="A63" s="31"/>
      <c r="B63" s="141" t="s">
        <v>179</v>
      </c>
      <c r="C63" s="242"/>
      <c r="D63" s="142" t="e">
        <f t="shared" si="7"/>
        <v>#DIV/0!</v>
      </c>
      <c r="E63" s="290"/>
      <c r="F63" s="143" t="e">
        <f t="shared" si="8"/>
        <v>#DIV/0!</v>
      </c>
      <c r="G63" s="142" t="e">
        <f t="shared" si="9"/>
        <v>#DIV/0!</v>
      </c>
      <c r="H63" s="66">
        <f>'Degree Days (DD)'!C47</f>
        <v>137</v>
      </c>
      <c r="I63" s="82">
        <f t="shared" si="10"/>
        <v>0.8954248366013072</v>
      </c>
      <c r="K63" s="31"/>
      <c r="L63" s="141" t="s">
        <v>179</v>
      </c>
      <c r="M63" s="242"/>
      <c r="N63" s="142" t="e">
        <f t="shared" si="11"/>
        <v>#DIV/0!</v>
      </c>
      <c r="O63" s="290"/>
      <c r="P63" s="143" t="e">
        <f t="shared" si="12"/>
        <v>#DIV/0!</v>
      </c>
      <c r="Q63" s="142" t="e">
        <f t="shared" si="13"/>
        <v>#DIV/0!</v>
      </c>
      <c r="R63" s="66">
        <f>'Degree Days (DD)'!C47</f>
        <v>137</v>
      </c>
      <c r="S63" s="82">
        <f t="shared" si="14"/>
        <v>0.8954248366013072</v>
      </c>
    </row>
    <row r="64" spans="1:19" ht="15.75">
      <c r="A64" s="31"/>
      <c r="B64" s="141" t="s">
        <v>111</v>
      </c>
      <c r="C64" s="242"/>
      <c r="D64" s="142" t="e">
        <f t="shared" si="7"/>
        <v>#DIV/0!</v>
      </c>
      <c r="E64" s="290"/>
      <c r="F64" s="143" t="e">
        <f t="shared" si="8"/>
        <v>#DIV/0!</v>
      </c>
      <c r="G64" s="142" t="e">
        <f t="shared" si="9"/>
        <v>#DIV/0!</v>
      </c>
      <c r="H64" s="66">
        <f>'Degree Days (DD)'!C48</f>
        <v>527</v>
      </c>
      <c r="I64" s="82">
        <f t="shared" si="10"/>
        <v>1.673015873015873</v>
      </c>
      <c r="K64" s="31"/>
      <c r="L64" s="141" t="s">
        <v>111</v>
      </c>
      <c r="M64" s="242"/>
      <c r="N64" s="142" t="e">
        <f t="shared" si="11"/>
        <v>#DIV/0!</v>
      </c>
      <c r="O64" s="290"/>
      <c r="P64" s="143" t="e">
        <f t="shared" si="12"/>
        <v>#DIV/0!</v>
      </c>
      <c r="Q64" s="142" t="e">
        <f t="shared" si="13"/>
        <v>#DIV/0!</v>
      </c>
      <c r="R64" s="66">
        <f>'Degree Days (DD)'!C48</f>
        <v>527</v>
      </c>
      <c r="S64" s="82">
        <f t="shared" si="14"/>
        <v>1.673015873015873</v>
      </c>
    </row>
    <row r="65" spans="1:19" ht="16.5" thickBot="1">
      <c r="A65" s="31"/>
      <c r="B65" s="145" t="s">
        <v>122</v>
      </c>
      <c r="C65" s="243"/>
      <c r="D65" s="83" t="e">
        <f t="shared" si="7"/>
        <v>#DIV/0!</v>
      </c>
      <c r="E65" s="291"/>
      <c r="F65" s="147" t="e">
        <f t="shared" si="8"/>
        <v>#DIV/0!</v>
      </c>
      <c r="G65" s="83" t="e">
        <f t="shared" si="9"/>
        <v>#DIV/0!</v>
      </c>
      <c r="H65" s="70">
        <f>'Degree Days (DD)'!C49</f>
        <v>662</v>
      </c>
      <c r="I65" s="83">
        <f t="shared" si="10"/>
        <v>1.0643086816720257</v>
      </c>
      <c r="K65" s="31"/>
      <c r="L65" s="145" t="s">
        <v>122</v>
      </c>
      <c r="M65" s="243"/>
      <c r="N65" s="83" t="e">
        <f t="shared" si="11"/>
        <v>#DIV/0!</v>
      </c>
      <c r="O65" s="291"/>
      <c r="P65" s="147" t="e">
        <f t="shared" si="12"/>
        <v>#DIV/0!</v>
      </c>
      <c r="Q65" s="83" t="e">
        <f t="shared" si="13"/>
        <v>#DIV/0!</v>
      </c>
      <c r="R65" s="66">
        <f>'Degree Days (DD)'!C49</f>
        <v>662</v>
      </c>
      <c r="S65" s="83">
        <f t="shared" si="14"/>
        <v>1.0643086816720257</v>
      </c>
    </row>
    <row r="66" spans="1:20" s="271" customFormat="1" ht="16.5" thickTop="1">
      <c r="A66" s="260"/>
      <c r="B66" s="261"/>
      <c r="C66" s="268">
        <f>SUM(C54:C65)</f>
        <v>0</v>
      </c>
      <c r="D66" s="267" t="e">
        <f t="shared" si="7"/>
        <v>#DIV/0!</v>
      </c>
      <c r="E66" s="269">
        <f>SUM(E54:E65)</f>
        <v>0</v>
      </c>
      <c r="F66" s="276" t="e">
        <f t="shared" si="8"/>
        <v>#DIV/0!</v>
      </c>
      <c r="G66" s="267" t="e">
        <f t="shared" si="9"/>
        <v>#DIV/0!</v>
      </c>
      <c r="H66" s="304">
        <f>'Degree Days (DD)'!C50</f>
        <v>3626</v>
      </c>
      <c r="I66" s="305">
        <f t="shared" si="10"/>
        <v>0.904690618762475</v>
      </c>
      <c r="K66" s="260"/>
      <c r="L66" s="261"/>
      <c r="M66" s="268">
        <f>SUM(M54:M65)</f>
        <v>0</v>
      </c>
      <c r="N66" s="267" t="e">
        <f t="shared" si="11"/>
        <v>#DIV/0!</v>
      </c>
      <c r="O66" s="269">
        <f>SUM(O54:O65)</f>
        <v>0</v>
      </c>
      <c r="P66" s="276" t="e">
        <f t="shared" si="12"/>
        <v>#DIV/0!</v>
      </c>
      <c r="Q66" s="267" t="e">
        <f t="shared" si="13"/>
        <v>#DIV/0!</v>
      </c>
      <c r="R66" s="266">
        <f>'Degree Days (DD)'!C50</f>
        <v>3626</v>
      </c>
      <c r="S66" s="305">
        <f t="shared" si="14"/>
        <v>0.904690618762475</v>
      </c>
      <c r="T66" s="306"/>
    </row>
    <row r="67" spans="1:19" ht="15.75">
      <c r="A67" s="31"/>
      <c r="B67" s="148"/>
      <c r="C67" s="233"/>
      <c r="D67" s="142"/>
      <c r="E67" s="244"/>
      <c r="F67" s="143"/>
      <c r="G67" s="142"/>
      <c r="H67" s="161"/>
      <c r="I67" s="161"/>
      <c r="K67" s="31"/>
      <c r="L67" s="148"/>
      <c r="M67" s="233"/>
      <c r="N67" s="142"/>
      <c r="O67" s="244"/>
      <c r="P67" s="143"/>
      <c r="Q67" s="142"/>
      <c r="R67" s="66"/>
      <c r="S67" s="161"/>
    </row>
    <row r="68" spans="2:19" ht="15.75">
      <c r="B68" s="148"/>
      <c r="C68" s="233"/>
      <c r="D68" s="159"/>
      <c r="E68" s="287"/>
      <c r="R68" s="66"/>
      <c r="S68" s="151"/>
    </row>
    <row r="69" spans="1:19" ht="15.75">
      <c r="A69" s="41">
        <f>1+A54</f>
        <v>2013</v>
      </c>
      <c r="B69" s="141" t="s">
        <v>60</v>
      </c>
      <c r="C69" s="242"/>
      <c r="D69" s="142" t="e">
        <f>C69/C54</f>
        <v>#DIV/0!</v>
      </c>
      <c r="E69" s="290"/>
      <c r="F69" s="143" t="e">
        <f>C69/E69</f>
        <v>#DIV/0!</v>
      </c>
      <c r="G69" s="142" t="e">
        <f>E69/E54</f>
        <v>#DIV/0!</v>
      </c>
      <c r="H69" s="66">
        <f>'Degree Days (DD)'!C53</f>
        <v>875</v>
      </c>
      <c r="I69" s="82">
        <f>H69/H54</f>
        <v>1.0802469135802468</v>
      </c>
      <c r="K69" s="41">
        <f>A69</f>
        <v>2013</v>
      </c>
      <c r="L69" s="141" t="s">
        <v>60</v>
      </c>
      <c r="M69" s="242"/>
      <c r="N69" s="142" t="e">
        <f>M69/M54</f>
        <v>#DIV/0!</v>
      </c>
      <c r="O69" s="290"/>
      <c r="P69" s="143" t="e">
        <f>M69/O69</f>
        <v>#DIV/0!</v>
      </c>
      <c r="Q69" s="142" t="e">
        <f>O69/O54</f>
        <v>#DIV/0!</v>
      </c>
      <c r="R69" s="66">
        <f>'Degree Days (DD)'!C53</f>
        <v>875</v>
      </c>
      <c r="S69" s="82">
        <f>R69/R54</f>
        <v>1.0802469135802468</v>
      </c>
    </row>
    <row r="70" spans="1:19" ht="15.75">
      <c r="A70" s="144"/>
      <c r="B70" s="141" t="s">
        <v>103</v>
      </c>
      <c r="C70" s="242"/>
      <c r="D70" s="142" t="e">
        <f aca="true" t="shared" si="15" ref="D70:D81">C70/C55</f>
        <v>#DIV/0!</v>
      </c>
      <c r="E70" s="290"/>
      <c r="F70" s="143" t="e">
        <f aca="true" t="shared" si="16" ref="F70:F81">C70/E70</f>
        <v>#DIV/0!</v>
      </c>
      <c r="G70" s="142" t="e">
        <f aca="true" t="shared" si="17" ref="G70:G81">E70/E55</f>
        <v>#DIV/0!</v>
      </c>
      <c r="H70" s="66">
        <f>'Degree Days (DD)'!C54</f>
        <v>802</v>
      </c>
      <c r="I70" s="82">
        <f aca="true" t="shared" si="18" ref="I70:I81">H70/H55</f>
        <v>1.2169954476479514</v>
      </c>
      <c r="K70" s="144"/>
      <c r="L70" s="141" t="s">
        <v>103</v>
      </c>
      <c r="M70" s="242"/>
      <c r="N70" s="142" t="e">
        <f aca="true" t="shared" si="19" ref="N70:N81">M70/M55</f>
        <v>#DIV/0!</v>
      </c>
      <c r="O70" s="290"/>
      <c r="P70" s="143" t="e">
        <f aca="true" t="shared" si="20" ref="P70:P81">M70/O70</f>
        <v>#DIV/0!</v>
      </c>
      <c r="Q70" s="142" t="e">
        <f aca="true" t="shared" si="21" ref="Q70:Q81">O70/O55</f>
        <v>#DIV/0!</v>
      </c>
      <c r="R70" s="66">
        <f>'Degree Days (DD)'!C54</f>
        <v>802</v>
      </c>
      <c r="S70" s="82">
        <f aca="true" t="shared" si="22" ref="S70:S81">R70/R55</f>
        <v>1.2169954476479514</v>
      </c>
    </row>
    <row r="71" spans="1:19" ht="15.75">
      <c r="A71" s="31"/>
      <c r="B71" s="141" t="s">
        <v>98</v>
      </c>
      <c r="C71" s="242"/>
      <c r="D71" s="142" t="e">
        <f t="shared" si="15"/>
        <v>#DIV/0!</v>
      </c>
      <c r="E71" s="290"/>
      <c r="F71" s="143" t="e">
        <f t="shared" si="16"/>
        <v>#DIV/0!</v>
      </c>
      <c r="G71" s="142" t="e">
        <f t="shared" si="17"/>
        <v>#DIV/0!</v>
      </c>
      <c r="H71" s="66">
        <f>'Degree Days (DD)'!C55</f>
        <v>684</v>
      </c>
      <c r="I71" s="82">
        <f t="shared" si="18"/>
        <v>1.5032967032967033</v>
      </c>
      <c r="K71" s="31"/>
      <c r="L71" s="141" t="s">
        <v>98</v>
      </c>
      <c r="M71" s="242"/>
      <c r="N71" s="142" t="e">
        <f t="shared" si="19"/>
        <v>#DIV/0!</v>
      </c>
      <c r="O71" s="290"/>
      <c r="P71" s="143" t="e">
        <f t="shared" si="20"/>
        <v>#DIV/0!</v>
      </c>
      <c r="Q71" s="142" t="e">
        <f t="shared" si="21"/>
        <v>#DIV/0!</v>
      </c>
      <c r="R71" s="66">
        <f>'Degree Days (DD)'!C55</f>
        <v>684</v>
      </c>
      <c r="S71" s="82">
        <f t="shared" si="22"/>
        <v>1.5032967032967033</v>
      </c>
    </row>
    <row r="72" spans="1:19" ht="15.75">
      <c r="A72" s="31"/>
      <c r="B72" s="141" t="s">
        <v>99</v>
      </c>
      <c r="C72" s="237"/>
      <c r="D72" s="142" t="e">
        <f t="shared" si="15"/>
        <v>#DIV/0!</v>
      </c>
      <c r="E72" s="285"/>
      <c r="F72" s="143" t="e">
        <f t="shared" si="16"/>
        <v>#DIV/0!</v>
      </c>
      <c r="G72" s="142" t="e">
        <f t="shared" si="17"/>
        <v>#DIV/0!</v>
      </c>
      <c r="H72" s="66">
        <f>'Degree Days (DD)'!C56</f>
        <v>333</v>
      </c>
      <c r="I72" s="82">
        <f t="shared" si="18"/>
        <v>1.311023622047244</v>
      </c>
      <c r="K72" s="31"/>
      <c r="L72" s="141" t="s">
        <v>99</v>
      </c>
      <c r="M72" s="237"/>
      <c r="N72" s="142" t="e">
        <f t="shared" si="19"/>
        <v>#DIV/0!</v>
      </c>
      <c r="O72" s="285"/>
      <c r="P72" s="143" t="e">
        <f t="shared" si="20"/>
        <v>#DIV/0!</v>
      </c>
      <c r="Q72" s="142" t="e">
        <f t="shared" si="21"/>
        <v>#DIV/0!</v>
      </c>
      <c r="R72" s="66">
        <f>'Degree Days (DD)'!C56</f>
        <v>333</v>
      </c>
      <c r="S72" s="82">
        <f t="shared" si="22"/>
        <v>1.311023622047244</v>
      </c>
    </row>
    <row r="73" spans="1:19" ht="15.75">
      <c r="A73" s="31"/>
      <c r="B73" s="141" t="s">
        <v>100</v>
      </c>
      <c r="C73" s="242"/>
      <c r="D73" s="142" t="e">
        <f t="shared" si="15"/>
        <v>#DIV/0!</v>
      </c>
      <c r="E73" s="290"/>
      <c r="F73" s="143" t="e">
        <f t="shared" si="16"/>
        <v>#DIV/0!</v>
      </c>
      <c r="G73" s="142" t="e">
        <f t="shared" si="17"/>
        <v>#DIV/0!</v>
      </c>
      <c r="H73" s="66">
        <f>'Degree Days (DD)'!C57</f>
        <v>108</v>
      </c>
      <c r="I73" s="82">
        <f t="shared" si="18"/>
        <v>1.3012048192771084</v>
      </c>
      <c r="K73" s="31"/>
      <c r="L73" s="141" t="s">
        <v>100</v>
      </c>
      <c r="M73" s="242"/>
      <c r="N73" s="142" t="e">
        <f t="shared" si="19"/>
        <v>#DIV/0!</v>
      </c>
      <c r="O73" s="290"/>
      <c r="P73" s="143" t="e">
        <f t="shared" si="20"/>
        <v>#DIV/0!</v>
      </c>
      <c r="Q73" s="142" t="e">
        <f t="shared" si="21"/>
        <v>#DIV/0!</v>
      </c>
      <c r="R73" s="66">
        <f>'Degree Days (DD)'!C57</f>
        <v>108</v>
      </c>
      <c r="S73" s="82">
        <f t="shared" si="22"/>
        <v>1.3012048192771084</v>
      </c>
    </row>
    <row r="74" spans="1:19" ht="15.75">
      <c r="A74" s="31"/>
      <c r="B74" s="141" t="s">
        <v>101</v>
      </c>
      <c r="C74" s="242"/>
      <c r="D74" s="16" t="e">
        <f t="shared" si="15"/>
        <v>#DIV/0!</v>
      </c>
      <c r="E74" s="290"/>
      <c r="F74" s="143" t="e">
        <f t="shared" si="16"/>
        <v>#DIV/0!</v>
      </c>
      <c r="G74" s="142" t="e">
        <f t="shared" si="17"/>
        <v>#DIV/0!</v>
      </c>
      <c r="H74" s="66">
        <f>'Degree Days (DD)'!C58</f>
        <v>3</v>
      </c>
      <c r="I74" s="82">
        <f t="shared" si="18"/>
        <v>0.15</v>
      </c>
      <c r="K74" s="31"/>
      <c r="L74" s="141" t="s">
        <v>101</v>
      </c>
      <c r="M74" s="242"/>
      <c r="N74" s="16" t="e">
        <f t="shared" si="19"/>
        <v>#DIV/0!</v>
      </c>
      <c r="O74" s="290"/>
      <c r="P74" s="143" t="e">
        <f t="shared" si="20"/>
        <v>#DIV/0!</v>
      </c>
      <c r="Q74" s="142" t="e">
        <f t="shared" si="21"/>
        <v>#DIV/0!</v>
      </c>
      <c r="R74" s="66">
        <f>'Degree Days (DD)'!C58</f>
        <v>3</v>
      </c>
      <c r="S74" s="82">
        <f t="shared" si="22"/>
        <v>0.15</v>
      </c>
    </row>
    <row r="75" spans="1:19" ht="15.75">
      <c r="A75" s="31"/>
      <c r="B75" s="141" t="s">
        <v>102</v>
      </c>
      <c r="C75" s="242"/>
      <c r="D75" s="142" t="e">
        <f t="shared" si="15"/>
        <v>#DIV/0!</v>
      </c>
      <c r="E75" s="290"/>
      <c r="F75" s="143" t="e">
        <f t="shared" si="16"/>
        <v>#DIV/0!</v>
      </c>
      <c r="G75" s="142" t="e">
        <f t="shared" si="17"/>
        <v>#DIV/0!</v>
      </c>
      <c r="H75" s="66">
        <f>'Degree Days (DD)'!C59</f>
        <v>0</v>
      </c>
      <c r="I75" s="82"/>
      <c r="K75" s="31"/>
      <c r="L75" s="141" t="s">
        <v>102</v>
      </c>
      <c r="M75" s="242"/>
      <c r="N75" s="142" t="e">
        <f t="shared" si="19"/>
        <v>#DIV/0!</v>
      </c>
      <c r="O75" s="290"/>
      <c r="P75" s="143" t="e">
        <f t="shared" si="20"/>
        <v>#DIV/0!</v>
      </c>
      <c r="Q75" s="142" t="e">
        <f t="shared" si="21"/>
        <v>#DIV/0!</v>
      </c>
      <c r="R75" s="66">
        <f>'Degree Days (DD)'!C59</f>
        <v>0</v>
      </c>
      <c r="S75" s="82"/>
    </row>
    <row r="76" spans="1:19" ht="15.75">
      <c r="A76" s="31"/>
      <c r="B76" s="141" t="s">
        <v>157</v>
      </c>
      <c r="C76" s="242"/>
      <c r="D76" s="142" t="e">
        <f t="shared" si="15"/>
        <v>#DIV/0!</v>
      </c>
      <c r="E76" s="290"/>
      <c r="F76" s="143" t="e">
        <f t="shared" si="16"/>
        <v>#DIV/0!</v>
      </c>
      <c r="G76" s="142" t="e">
        <f t="shared" si="17"/>
        <v>#DIV/0!</v>
      </c>
      <c r="H76" s="66">
        <f>'Degree Days (DD)'!C60</f>
        <v>0</v>
      </c>
      <c r="I76" s="82"/>
      <c r="K76" s="31"/>
      <c r="L76" s="141" t="s">
        <v>157</v>
      </c>
      <c r="M76" s="242"/>
      <c r="N76" s="142" t="e">
        <f t="shared" si="19"/>
        <v>#DIV/0!</v>
      </c>
      <c r="O76" s="290"/>
      <c r="P76" s="143" t="e">
        <f t="shared" si="20"/>
        <v>#DIV/0!</v>
      </c>
      <c r="Q76" s="142" t="e">
        <f t="shared" si="21"/>
        <v>#DIV/0!</v>
      </c>
      <c r="R76" s="66">
        <f>'Degree Days (DD)'!C60</f>
        <v>0</v>
      </c>
      <c r="S76" s="82"/>
    </row>
    <row r="77" spans="1:19" ht="15.75">
      <c r="A77" s="31"/>
      <c r="B77" s="141" t="s">
        <v>158</v>
      </c>
      <c r="C77" s="242"/>
      <c r="D77" s="142" t="e">
        <f t="shared" si="15"/>
        <v>#DIV/0!</v>
      </c>
      <c r="E77" s="290"/>
      <c r="F77" s="143" t="e">
        <f t="shared" si="16"/>
        <v>#DIV/0!</v>
      </c>
      <c r="G77" s="142" t="e">
        <f t="shared" si="17"/>
        <v>#DIV/0!</v>
      </c>
      <c r="H77" s="66">
        <f>'Degree Days (DD)'!C61</f>
        <v>20</v>
      </c>
      <c r="I77" s="82">
        <f t="shared" si="18"/>
        <v>1.0526315789473684</v>
      </c>
      <c r="K77" s="31"/>
      <c r="L77" s="141" t="s">
        <v>158</v>
      </c>
      <c r="M77" s="242"/>
      <c r="N77" s="142" t="e">
        <f t="shared" si="19"/>
        <v>#DIV/0!</v>
      </c>
      <c r="O77" s="290"/>
      <c r="P77" s="143" t="e">
        <f t="shared" si="20"/>
        <v>#DIV/0!</v>
      </c>
      <c r="Q77" s="142" t="e">
        <f t="shared" si="21"/>
        <v>#DIV/0!</v>
      </c>
      <c r="R77" s="66">
        <f>'Degree Days (DD)'!C61</f>
        <v>20</v>
      </c>
      <c r="S77" s="82">
        <f t="shared" si="22"/>
        <v>1.0526315789473684</v>
      </c>
    </row>
    <row r="78" spans="1:19" ht="15.75">
      <c r="A78" s="31"/>
      <c r="B78" s="141" t="s">
        <v>179</v>
      </c>
      <c r="C78" s="242"/>
      <c r="D78" s="142" t="e">
        <f t="shared" si="15"/>
        <v>#DIV/0!</v>
      </c>
      <c r="E78" s="290"/>
      <c r="F78" s="143" t="e">
        <f t="shared" si="16"/>
        <v>#DIV/0!</v>
      </c>
      <c r="G78" s="142" t="e">
        <f t="shared" si="17"/>
        <v>#DIV/0!</v>
      </c>
      <c r="H78" s="66">
        <f>'Degree Days (DD)'!C62</f>
        <v>141</v>
      </c>
      <c r="I78" s="82">
        <f t="shared" si="18"/>
        <v>1.0291970802919708</v>
      </c>
      <c r="K78" s="31"/>
      <c r="L78" s="141" t="s">
        <v>179</v>
      </c>
      <c r="M78" s="242"/>
      <c r="N78" s="142" t="e">
        <f t="shared" si="19"/>
        <v>#DIV/0!</v>
      </c>
      <c r="O78" s="290"/>
      <c r="P78" s="143" t="e">
        <f t="shared" si="20"/>
        <v>#DIV/0!</v>
      </c>
      <c r="Q78" s="142" t="e">
        <f t="shared" si="21"/>
        <v>#DIV/0!</v>
      </c>
      <c r="R78" s="66">
        <f>'Degree Days (DD)'!C62</f>
        <v>141</v>
      </c>
      <c r="S78" s="82">
        <f t="shared" si="22"/>
        <v>1.0291970802919708</v>
      </c>
    </row>
    <row r="79" spans="1:19" ht="15.75">
      <c r="A79" s="31"/>
      <c r="B79" s="141" t="s">
        <v>111</v>
      </c>
      <c r="C79" s="282"/>
      <c r="D79" s="142" t="e">
        <f t="shared" si="15"/>
        <v>#DIV/0!</v>
      </c>
      <c r="E79" s="292"/>
      <c r="F79" s="143" t="e">
        <f t="shared" si="16"/>
        <v>#DIV/0!</v>
      </c>
      <c r="G79" s="142" t="e">
        <f t="shared" si="17"/>
        <v>#DIV/0!</v>
      </c>
      <c r="H79" s="66">
        <f>'Degree Days (DD)'!C63</f>
        <v>519</v>
      </c>
      <c r="I79" s="82">
        <f t="shared" si="18"/>
        <v>0.9848197343453511</v>
      </c>
      <c r="K79" s="31"/>
      <c r="L79" s="141" t="s">
        <v>111</v>
      </c>
      <c r="M79" s="282"/>
      <c r="N79" s="142" t="e">
        <f t="shared" si="19"/>
        <v>#DIV/0!</v>
      </c>
      <c r="O79" s="292"/>
      <c r="P79" s="143" t="e">
        <f t="shared" si="20"/>
        <v>#DIV/0!</v>
      </c>
      <c r="Q79" s="142" t="e">
        <f t="shared" si="21"/>
        <v>#DIV/0!</v>
      </c>
      <c r="R79" s="66">
        <f>'Degree Days (DD)'!C63</f>
        <v>519</v>
      </c>
      <c r="S79" s="82">
        <f t="shared" si="22"/>
        <v>0.9848197343453511</v>
      </c>
    </row>
    <row r="80" spans="1:19" ht="16.5" thickBot="1">
      <c r="A80" s="31"/>
      <c r="B80" s="145" t="s">
        <v>122</v>
      </c>
      <c r="C80" s="243"/>
      <c r="D80" s="83" t="e">
        <f t="shared" si="15"/>
        <v>#DIV/0!</v>
      </c>
      <c r="E80" s="293"/>
      <c r="F80" s="147" t="e">
        <f t="shared" si="16"/>
        <v>#DIV/0!</v>
      </c>
      <c r="G80" s="83" t="e">
        <f t="shared" si="17"/>
        <v>#DIV/0!</v>
      </c>
      <c r="H80" s="70">
        <f>'Degree Days (DD)'!C64</f>
        <v>818</v>
      </c>
      <c r="I80" s="83">
        <f t="shared" si="18"/>
        <v>1.2356495468277946</v>
      </c>
      <c r="K80" s="31"/>
      <c r="L80" s="145" t="s">
        <v>122</v>
      </c>
      <c r="M80" s="283"/>
      <c r="N80" s="83" t="e">
        <f t="shared" si="19"/>
        <v>#DIV/0!</v>
      </c>
      <c r="O80" s="293"/>
      <c r="P80" s="147" t="e">
        <f t="shared" si="20"/>
        <v>#DIV/0!</v>
      </c>
      <c r="Q80" s="83" t="e">
        <f t="shared" si="21"/>
        <v>#DIV/0!</v>
      </c>
      <c r="R80" s="66">
        <f>'Degree Days (DD)'!C64</f>
        <v>818</v>
      </c>
      <c r="S80" s="83">
        <f t="shared" si="22"/>
        <v>1.2356495468277946</v>
      </c>
    </row>
    <row r="81" spans="1:20" s="271" customFormat="1" ht="16.5" thickTop="1">
      <c r="A81" s="260"/>
      <c r="B81" s="261"/>
      <c r="C81" s="268">
        <f>SUM(C69:C80)</f>
        <v>0</v>
      </c>
      <c r="D81" s="267" t="e">
        <f t="shared" si="15"/>
        <v>#DIV/0!</v>
      </c>
      <c r="E81" s="269">
        <f>SUM(E69:E80)</f>
        <v>0</v>
      </c>
      <c r="F81" s="276" t="e">
        <f t="shared" si="16"/>
        <v>#DIV/0!</v>
      </c>
      <c r="G81" s="267" t="e">
        <f t="shared" si="17"/>
        <v>#DIV/0!</v>
      </c>
      <c r="H81" s="304">
        <f>'Degree Days (DD)'!C65</f>
        <v>4303</v>
      </c>
      <c r="I81" s="305">
        <f t="shared" si="18"/>
        <v>1.1867071152785438</v>
      </c>
      <c r="K81" s="260"/>
      <c r="L81" s="261"/>
      <c r="M81" s="268">
        <f>SUM(M69:M80)</f>
        <v>0</v>
      </c>
      <c r="N81" s="267" t="e">
        <f t="shared" si="19"/>
        <v>#DIV/0!</v>
      </c>
      <c r="O81" s="269">
        <f>SUM(O69:O80)</f>
        <v>0</v>
      </c>
      <c r="P81" s="276" t="e">
        <f t="shared" si="20"/>
        <v>#DIV/0!</v>
      </c>
      <c r="Q81" s="267" t="e">
        <f t="shared" si="21"/>
        <v>#DIV/0!</v>
      </c>
      <c r="R81" s="266">
        <f>'Degree Days (DD)'!C65</f>
        <v>4303</v>
      </c>
      <c r="S81" s="305">
        <f t="shared" si="22"/>
        <v>1.1867071152785438</v>
      </c>
      <c r="T81" s="306"/>
    </row>
    <row r="82" spans="18:19" ht="15.75">
      <c r="R82" s="66"/>
      <c r="S82" s="151"/>
    </row>
    <row r="83" spans="18:19" ht="15.75">
      <c r="R83" s="66"/>
      <c r="S83" s="151"/>
    </row>
    <row r="84" spans="1:19" ht="15.75">
      <c r="A84" s="41">
        <f>1+A69</f>
        <v>2014</v>
      </c>
      <c r="B84" s="141" t="s">
        <v>60</v>
      </c>
      <c r="C84" s="242"/>
      <c r="D84" s="142" t="e">
        <f>C84/C69</f>
        <v>#DIV/0!</v>
      </c>
      <c r="E84" s="290"/>
      <c r="F84" s="143" t="e">
        <f>C84/E84</f>
        <v>#DIV/0!</v>
      </c>
      <c r="G84" s="142" t="e">
        <f>E84/E69</f>
        <v>#DIV/0!</v>
      </c>
      <c r="H84" s="66">
        <f>'Degree Days (DD)'!C68</f>
        <v>1002</v>
      </c>
      <c r="I84" s="82">
        <f aca="true" t="shared" si="23" ref="I84:I96">H84/H69</f>
        <v>1.1451428571428572</v>
      </c>
      <c r="K84" s="41">
        <f>A84</f>
        <v>2014</v>
      </c>
      <c r="L84" s="141" t="s">
        <v>60</v>
      </c>
      <c r="M84" s="242"/>
      <c r="N84" s="142" t="e">
        <f>M84/M69</f>
        <v>#DIV/0!</v>
      </c>
      <c r="O84" s="290"/>
      <c r="P84" s="143" t="e">
        <f>M84/O84</f>
        <v>#DIV/0!</v>
      </c>
      <c r="Q84" s="142" t="e">
        <f>O84/O69</f>
        <v>#DIV/0!</v>
      </c>
      <c r="R84" s="66">
        <f>'Degree Days (DD)'!C68</f>
        <v>1002</v>
      </c>
      <c r="S84" s="82">
        <f aca="true" t="shared" si="24" ref="S84:S96">R84/R69</f>
        <v>1.1451428571428572</v>
      </c>
    </row>
    <row r="85" spans="1:19" ht="15.75">
      <c r="A85" s="144"/>
      <c r="B85" s="141" t="s">
        <v>103</v>
      </c>
      <c r="C85" s="242"/>
      <c r="D85" s="142" t="e">
        <f aca="true" t="shared" si="25" ref="D85:D96">C85/C70</f>
        <v>#DIV/0!</v>
      </c>
      <c r="E85" s="290"/>
      <c r="F85" s="143" t="e">
        <f aca="true" t="shared" si="26" ref="F85:F96">C85/E85</f>
        <v>#DIV/0!</v>
      </c>
      <c r="G85" s="142" t="e">
        <f aca="true" t="shared" si="27" ref="G85:G96">E85/E70</f>
        <v>#DIV/0!</v>
      </c>
      <c r="H85" s="66">
        <f>'Degree Days (DD)'!C69</f>
        <v>862</v>
      </c>
      <c r="I85" s="82">
        <f t="shared" si="23"/>
        <v>1.0748129675810474</v>
      </c>
      <c r="K85" s="144"/>
      <c r="L85" s="141" t="s">
        <v>103</v>
      </c>
      <c r="M85" s="242"/>
      <c r="N85" s="142" t="e">
        <f aca="true" t="shared" si="28" ref="N85:N96">M85/M70</f>
        <v>#DIV/0!</v>
      </c>
      <c r="O85" s="290"/>
      <c r="P85" s="143" t="e">
        <f aca="true" t="shared" si="29" ref="P85:P96">M85/O85</f>
        <v>#DIV/0!</v>
      </c>
      <c r="Q85" s="142" t="e">
        <f aca="true" t="shared" si="30" ref="Q85:Q96">O85/O70</f>
        <v>#DIV/0!</v>
      </c>
      <c r="R85" s="66">
        <f>'Degree Days (DD)'!C69</f>
        <v>862</v>
      </c>
      <c r="S85" s="82">
        <f t="shared" si="24"/>
        <v>1.0748129675810474</v>
      </c>
    </row>
    <row r="86" spans="1:19" ht="15.75">
      <c r="A86" s="31"/>
      <c r="B86" s="141" t="s">
        <v>98</v>
      </c>
      <c r="C86" s="242"/>
      <c r="D86" s="142" t="e">
        <f t="shared" si="25"/>
        <v>#DIV/0!</v>
      </c>
      <c r="E86" s="290"/>
      <c r="F86" s="143" t="e">
        <f t="shared" si="26"/>
        <v>#DIV/0!</v>
      </c>
      <c r="G86" s="142" t="e">
        <f t="shared" si="27"/>
        <v>#DIV/0!</v>
      </c>
      <c r="H86" s="66">
        <f>'Degree Days (DD)'!C70</f>
        <v>815</v>
      </c>
      <c r="I86" s="82">
        <f t="shared" si="23"/>
        <v>1.1915204678362572</v>
      </c>
      <c r="K86" s="31"/>
      <c r="L86" s="141" t="s">
        <v>98</v>
      </c>
      <c r="M86" s="242"/>
      <c r="N86" s="142" t="e">
        <f t="shared" si="28"/>
        <v>#DIV/0!</v>
      </c>
      <c r="O86" s="290"/>
      <c r="P86" s="143" t="e">
        <f t="shared" si="29"/>
        <v>#DIV/0!</v>
      </c>
      <c r="Q86" s="142" t="e">
        <f t="shared" si="30"/>
        <v>#DIV/0!</v>
      </c>
      <c r="R86" s="66">
        <f>'Degree Days (DD)'!C70</f>
        <v>815</v>
      </c>
      <c r="S86" s="82">
        <f t="shared" si="24"/>
        <v>1.1915204678362572</v>
      </c>
    </row>
    <row r="87" spans="1:19" ht="15.75">
      <c r="A87" s="31"/>
      <c r="B87" s="141" t="s">
        <v>99</v>
      </c>
      <c r="C87" s="237"/>
      <c r="D87" s="142" t="e">
        <f t="shared" si="25"/>
        <v>#DIV/0!</v>
      </c>
      <c r="E87" s="285"/>
      <c r="F87" s="143" t="e">
        <f t="shared" si="26"/>
        <v>#DIV/0!</v>
      </c>
      <c r="G87" s="142" t="e">
        <f t="shared" si="27"/>
        <v>#DIV/0!</v>
      </c>
      <c r="H87" s="66">
        <f>'Degree Days (DD)'!C71</f>
        <v>0</v>
      </c>
      <c r="I87" s="82">
        <f t="shared" si="23"/>
        <v>0</v>
      </c>
      <c r="K87" s="31"/>
      <c r="L87" s="141" t="s">
        <v>99</v>
      </c>
      <c r="M87" s="237"/>
      <c r="N87" s="142" t="e">
        <f t="shared" si="28"/>
        <v>#DIV/0!</v>
      </c>
      <c r="O87" s="285"/>
      <c r="P87" s="143" t="e">
        <f t="shared" si="29"/>
        <v>#DIV/0!</v>
      </c>
      <c r="Q87" s="142" t="e">
        <f t="shared" si="30"/>
        <v>#DIV/0!</v>
      </c>
      <c r="R87" s="66">
        <f>'Degree Days (DD)'!C71</f>
        <v>0</v>
      </c>
      <c r="S87" s="82">
        <f t="shared" si="24"/>
        <v>0</v>
      </c>
    </row>
    <row r="88" spans="1:19" ht="15.75">
      <c r="A88" s="31"/>
      <c r="B88" s="141" t="s">
        <v>100</v>
      </c>
      <c r="C88" s="242"/>
      <c r="D88" s="142" t="e">
        <f t="shared" si="25"/>
        <v>#DIV/0!</v>
      </c>
      <c r="E88" s="290"/>
      <c r="F88" s="143" t="e">
        <f t="shared" si="26"/>
        <v>#DIV/0!</v>
      </c>
      <c r="G88" s="142" t="e">
        <f t="shared" si="27"/>
        <v>#DIV/0!</v>
      </c>
      <c r="H88" s="66">
        <f>'Degree Days (DD)'!C72</f>
        <v>0</v>
      </c>
      <c r="I88" s="82">
        <f t="shared" si="23"/>
        <v>0</v>
      </c>
      <c r="K88" s="31"/>
      <c r="L88" s="141" t="s">
        <v>100</v>
      </c>
      <c r="M88" s="242"/>
      <c r="N88" s="142" t="e">
        <f t="shared" si="28"/>
        <v>#DIV/0!</v>
      </c>
      <c r="O88" s="290"/>
      <c r="P88" s="143" t="e">
        <f t="shared" si="29"/>
        <v>#DIV/0!</v>
      </c>
      <c r="Q88" s="142" t="e">
        <f t="shared" si="30"/>
        <v>#DIV/0!</v>
      </c>
      <c r="R88" s="66">
        <f>'Degree Days (DD)'!C72</f>
        <v>0</v>
      </c>
      <c r="S88" s="82">
        <f t="shared" si="24"/>
        <v>0</v>
      </c>
    </row>
    <row r="89" spans="1:19" ht="15.75">
      <c r="A89" s="31"/>
      <c r="B89" s="141" t="s">
        <v>101</v>
      </c>
      <c r="C89" s="242"/>
      <c r="D89" s="142" t="e">
        <f t="shared" si="25"/>
        <v>#DIV/0!</v>
      </c>
      <c r="E89" s="290"/>
      <c r="F89" s="143" t="e">
        <f t="shared" si="26"/>
        <v>#DIV/0!</v>
      </c>
      <c r="G89" s="142" t="e">
        <f t="shared" si="27"/>
        <v>#DIV/0!</v>
      </c>
      <c r="H89" s="66">
        <f>'Degree Days (DD)'!C73</f>
        <v>0</v>
      </c>
      <c r="I89" s="82">
        <f t="shared" si="23"/>
        <v>0</v>
      </c>
      <c r="K89" s="31"/>
      <c r="L89" s="141" t="s">
        <v>101</v>
      </c>
      <c r="M89" s="242"/>
      <c r="N89" s="142" t="e">
        <f t="shared" si="28"/>
        <v>#DIV/0!</v>
      </c>
      <c r="O89" s="290"/>
      <c r="P89" s="143" t="e">
        <f t="shared" si="29"/>
        <v>#DIV/0!</v>
      </c>
      <c r="Q89" s="142" t="e">
        <f t="shared" si="30"/>
        <v>#DIV/0!</v>
      </c>
      <c r="R89" s="66">
        <f>'Degree Days (DD)'!C73</f>
        <v>0</v>
      </c>
      <c r="S89" s="82">
        <f t="shared" si="24"/>
        <v>0</v>
      </c>
    </row>
    <row r="90" spans="1:19" ht="15.75">
      <c r="A90" s="31"/>
      <c r="B90" s="141" t="s">
        <v>102</v>
      </c>
      <c r="C90" s="242"/>
      <c r="D90" s="16" t="e">
        <f t="shared" si="25"/>
        <v>#DIV/0!</v>
      </c>
      <c r="E90" s="290"/>
      <c r="F90" s="143" t="e">
        <f t="shared" si="26"/>
        <v>#DIV/0!</v>
      </c>
      <c r="G90" s="142" t="e">
        <f t="shared" si="27"/>
        <v>#DIV/0!</v>
      </c>
      <c r="H90" s="66">
        <f>'Degree Days (DD)'!C74</f>
        <v>0</v>
      </c>
      <c r="I90" s="82" t="e">
        <f t="shared" si="23"/>
        <v>#DIV/0!</v>
      </c>
      <c r="K90" s="31"/>
      <c r="L90" s="141" t="s">
        <v>102</v>
      </c>
      <c r="M90" s="242"/>
      <c r="N90" s="16" t="e">
        <f t="shared" si="28"/>
        <v>#DIV/0!</v>
      </c>
      <c r="O90" s="290"/>
      <c r="P90" s="143" t="e">
        <f t="shared" si="29"/>
        <v>#DIV/0!</v>
      </c>
      <c r="Q90" s="142" t="e">
        <f t="shared" si="30"/>
        <v>#DIV/0!</v>
      </c>
      <c r="R90" s="66">
        <f>'Degree Days (DD)'!C74</f>
        <v>0</v>
      </c>
      <c r="S90" s="82" t="e">
        <f t="shared" si="24"/>
        <v>#DIV/0!</v>
      </c>
    </row>
    <row r="91" spans="1:19" ht="15.75">
      <c r="A91" s="31"/>
      <c r="B91" s="141" t="s">
        <v>157</v>
      </c>
      <c r="C91" s="242"/>
      <c r="D91" s="142" t="e">
        <f t="shared" si="25"/>
        <v>#DIV/0!</v>
      </c>
      <c r="E91" s="290"/>
      <c r="F91" s="143" t="e">
        <f t="shared" si="26"/>
        <v>#DIV/0!</v>
      </c>
      <c r="G91" s="142" t="e">
        <f t="shared" si="27"/>
        <v>#DIV/0!</v>
      </c>
      <c r="H91" s="66">
        <f>'Degree Days (DD)'!C75</f>
        <v>0</v>
      </c>
      <c r="I91" s="82" t="e">
        <f t="shared" si="23"/>
        <v>#DIV/0!</v>
      </c>
      <c r="K91" s="31"/>
      <c r="L91" s="141" t="s">
        <v>157</v>
      </c>
      <c r="M91" s="242"/>
      <c r="N91" s="142" t="e">
        <f t="shared" si="28"/>
        <v>#DIV/0!</v>
      </c>
      <c r="O91" s="290"/>
      <c r="P91" s="143" t="e">
        <f t="shared" si="29"/>
        <v>#DIV/0!</v>
      </c>
      <c r="Q91" s="142" t="e">
        <f t="shared" si="30"/>
        <v>#DIV/0!</v>
      </c>
      <c r="R91" s="66">
        <f>'Degree Days (DD)'!C75</f>
        <v>0</v>
      </c>
      <c r="S91" s="82" t="e">
        <f t="shared" si="24"/>
        <v>#DIV/0!</v>
      </c>
    </row>
    <row r="92" spans="1:19" ht="15.75">
      <c r="A92" s="31"/>
      <c r="B92" s="141" t="s">
        <v>158</v>
      </c>
      <c r="C92" s="242"/>
      <c r="D92" s="142" t="e">
        <f t="shared" si="25"/>
        <v>#DIV/0!</v>
      </c>
      <c r="E92" s="290"/>
      <c r="F92" s="143" t="e">
        <f t="shared" si="26"/>
        <v>#DIV/0!</v>
      </c>
      <c r="G92" s="142" t="e">
        <f t="shared" si="27"/>
        <v>#DIV/0!</v>
      </c>
      <c r="H92" s="66">
        <f>'Degree Days (DD)'!C76</f>
        <v>0</v>
      </c>
      <c r="I92" s="82">
        <f t="shared" si="23"/>
        <v>0</v>
      </c>
      <c r="K92" s="31"/>
      <c r="L92" s="141" t="s">
        <v>158</v>
      </c>
      <c r="M92" s="242"/>
      <c r="N92" s="142" t="e">
        <f t="shared" si="28"/>
        <v>#DIV/0!</v>
      </c>
      <c r="O92" s="290"/>
      <c r="P92" s="143" t="e">
        <f t="shared" si="29"/>
        <v>#DIV/0!</v>
      </c>
      <c r="Q92" s="142" t="e">
        <f t="shared" si="30"/>
        <v>#DIV/0!</v>
      </c>
      <c r="R92" s="66">
        <f>'Degree Days (DD)'!C76</f>
        <v>0</v>
      </c>
      <c r="S92" s="82">
        <f t="shared" si="24"/>
        <v>0</v>
      </c>
    </row>
    <row r="93" spans="1:19" ht="15.75">
      <c r="A93" s="31"/>
      <c r="B93" s="141" t="s">
        <v>179</v>
      </c>
      <c r="C93" s="242"/>
      <c r="D93" s="142" t="e">
        <f t="shared" si="25"/>
        <v>#DIV/0!</v>
      </c>
      <c r="E93" s="290"/>
      <c r="F93" s="143" t="e">
        <f t="shared" si="26"/>
        <v>#DIV/0!</v>
      </c>
      <c r="G93" s="142" t="e">
        <f t="shared" si="27"/>
        <v>#DIV/0!</v>
      </c>
      <c r="H93" s="66">
        <f>'Degree Days (DD)'!C77</f>
        <v>0</v>
      </c>
      <c r="I93" s="82">
        <f t="shared" si="23"/>
        <v>0</v>
      </c>
      <c r="K93" s="31"/>
      <c r="L93" s="141" t="s">
        <v>179</v>
      </c>
      <c r="M93" s="242"/>
      <c r="N93" s="142" t="e">
        <f t="shared" si="28"/>
        <v>#DIV/0!</v>
      </c>
      <c r="O93" s="290"/>
      <c r="P93" s="143" t="e">
        <f t="shared" si="29"/>
        <v>#DIV/0!</v>
      </c>
      <c r="Q93" s="142" t="e">
        <f t="shared" si="30"/>
        <v>#DIV/0!</v>
      </c>
      <c r="R93" s="66">
        <f>'Degree Days (DD)'!C77</f>
        <v>0</v>
      </c>
      <c r="S93" s="82">
        <f t="shared" si="24"/>
        <v>0</v>
      </c>
    </row>
    <row r="94" spans="1:19" ht="15.75">
      <c r="A94" s="31"/>
      <c r="B94" s="141" t="s">
        <v>111</v>
      </c>
      <c r="C94" s="282"/>
      <c r="D94" s="142" t="e">
        <f t="shared" si="25"/>
        <v>#DIV/0!</v>
      </c>
      <c r="E94" s="292"/>
      <c r="F94" s="143" t="e">
        <f t="shared" si="26"/>
        <v>#DIV/0!</v>
      </c>
      <c r="G94" s="142" t="e">
        <f t="shared" si="27"/>
        <v>#DIV/0!</v>
      </c>
      <c r="H94" s="66">
        <f>'Degree Days (DD)'!C78</f>
        <v>0</v>
      </c>
      <c r="I94" s="82">
        <f t="shared" si="23"/>
        <v>0</v>
      </c>
      <c r="K94" s="31"/>
      <c r="L94" s="141" t="s">
        <v>111</v>
      </c>
      <c r="M94" s="282"/>
      <c r="N94" s="142" t="e">
        <f t="shared" si="28"/>
        <v>#DIV/0!</v>
      </c>
      <c r="O94" s="292"/>
      <c r="P94" s="143" t="e">
        <f t="shared" si="29"/>
        <v>#DIV/0!</v>
      </c>
      <c r="Q94" s="142" t="e">
        <f t="shared" si="30"/>
        <v>#DIV/0!</v>
      </c>
      <c r="R94" s="66">
        <f>'Degree Days (DD)'!C78</f>
        <v>0</v>
      </c>
      <c r="S94" s="82">
        <f t="shared" si="24"/>
        <v>0</v>
      </c>
    </row>
    <row r="95" spans="1:19" ht="16.5" thickBot="1">
      <c r="A95" s="31"/>
      <c r="B95" s="145" t="s">
        <v>122</v>
      </c>
      <c r="C95" s="283"/>
      <c r="D95" s="83" t="e">
        <f t="shared" si="25"/>
        <v>#DIV/0!</v>
      </c>
      <c r="E95" s="293"/>
      <c r="F95" s="147" t="e">
        <f t="shared" si="26"/>
        <v>#DIV/0!</v>
      </c>
      <c r="G95" s="83" t="e">
        <f t="shared" si="27"/>
        <v>#DIV/0!</v>
      </c>
      <c r="H95" s="70">
        <f>'Degree Days (DD)'!C79</f>
        <v>0</v>
      </c>
      <c r="I95" s="83">
        <f t="shared" si="23"/>
        <v>0</v>
      </c>
      <c r="K95" s="31"/>
      <c r="L95" s="145" t="s">
        <v>122</v>
      </c>
      <c r="M95" s="283"/>
      <c r="N95" s="83" t="e">
        <f t="shared" si="28"/>
        <v>#DIV/0!</v>
      </c>
      <c r="O95" s="293"/>
      <c r="P95" s="147" t="e">
        <f t="shared" si="29"/>
        <v>#DIV/0!</v>
      </c>
      <c r="Q95" s="83" t="e">
        <f t="shared" si="30"/>
        <v>#DIV/0!</v>
      </c>
      <c r="R95" s="66">
        <f>'Degree Days (DD)'!C79</f>
        <v>0</v>
      </c>
      <c r="S95" s="83">
        <f t="shared" si="24"/>
        <v>0</v>
      </c>
    </row>
    <row r="96" spans="1:20" s="271" customFormat="1" ht="16.5" thickTop="1">
      <c r="A96" s="260"/>
      <c r="B96" s="261"/>
      <c r="C96" s="268">
        <f>SUM(C84:C95)</f>
        <v>0</v>
      </c>
      <c r="D96" s="267" t="e">
        <f t="shared" si="25"/>
        <v>#DIV/0!</v>
      </c>
      <c r="E96" s="269">
        <f>SUM(E84:E95)</f>
        <v>0</v>
      </c>
      <c r="F96" s="276" t="e">
        <f t="shared" si="26"/>
        <v>#DIV/0!</v>
      </c>
      <c r="G96" s="267" t="e">
        <f t="shared" si="27"/>
        <v>#DIV/0!</v>
      </c>
      <c r="H96" s="304">
        <f>'Degree Days (DD)'!C80</f>
        <v>2679</v>
      </c>
      <c r="I96" s="305">
        <f t="shared" si="23"/>
        <v>0.6225888914710667</v>
      </c>
      <c r="K96" s="260"/>
      <c r="L96" s="261"/>
      <c r="M96" s="268">
        <f>SUM(M84:M95)</f>
        <v>0</v>
      </c>
      <c r="N96" s="267" t="e">
        <f t="shared" si="28"/>
        <v>#DIV/0!</v>
      </c>
      <c r="O96" s="269">
        <f>SUM(O84:O95)</f>
        <v>0</v>
      </c>
      <c r="P96" s="276" t="e">
        <f t="shared" si="29"/>
        <v>#DIV/0!</v>
      </c>
      <c r="Q96" s="267" t="e">
        <f t="shared" si="30"/>
        <v>#DIV/0!</v>
      </c>
      <c r="R96" s="266">
        <f>'Degree Days (DD)'!C80</f>
        <v>2679</v>
      </c>
      <c r="S96" s="305">
        <f t="shared" si="24"/>
        <v>0.6225888914710667</v>
      </c>
      <c r="T96" s="306"/>
    </row>
    <row r="97" spans="18:19" ht="15.75">
      <c r="R97" s="66"/>
      <c r="S97" s="151"/>
    </row>
    <row r="98" spans="18:19" ht="15.75">
      <c r="R98" s="66"/>
      <c r="S98" s="151"/>
    </row>
    <row r="99" spans="1:19" ht="15.75">
      <c r="A99" s="41">
        <f>1+A84</f>
        <v>2015</v>
      </c>
      <c r="B99" s="141" t="s">
        <v>60</v>
      </c>
      <c r="C99" s="242"/>
      <c r="D99" s="142" t="e">
        <f>C99/C84</f>
        <v>#DIV/0!</v>
      </c>
      <c r="E99" s="290"/>
      <c r="F99" s="143" t="e">
        <f>C99/E99</f>
        <v>#DIV/0!</v>
      </c>
      <c r="G99" s="142" t="e">
        <f>E99/E84</f>
        <v>#DIV/0!</v>
      </c>
      <c r="H99" s="66">
        <f>'Degree Days (DD)'!C83</f>
        <v>0</v>
      </c>
      <c r="I99" s="82">
        <f aca="true" t="shared" si="31" ref="I99:I111">H99/H84</f>
        <v>0</v>
      </c>
      <c r="K99" s="41">
        <f>A99</f>
        <v>2015</v>
      </c>
      <c r="L99" s="141" t="s">
        <v>60</v>
      </c>
      <c r="M99" s="242"/>
      <c r="N99" s="142" t="e">
        <f>M99/M84</f>
        <v>#DIV/0!</v>
      </c>
      <c r="O99" s="290"/>
      <c r="P99" s="143" t="e">
        <f>M99/O99</f>
        <v>#DIV/0!</v>
      </c>
      <c r="Q99" s="142" t="e">
        <f>O99/O84</f>
        <v>#DIV/0!</v>
      </c>
      <c r="R99" s="66">
        <f>'Degree Days (DD)'!C83</f>
        <v>0</v>
      </c>
      <c r="S99" s="82">
        <f aca="true" t="shared" si="32" ref="S99:S111">R99/R84</f>
        <v>0</v>
      </c>
    </row>
    <row r="100" spans="1:19" ht="15.75">
      <c r="A100" s="144"/>
      <c r="B100" s="141" t="s">
        <v>103</v>
      </c>
      <c r="C100" s="242"/>
      <c r="D100" s="142" t="e">
        <f aca="true" t="shared" si="33" ref="D100:D111">C100/C85</f>
        <v>#DIV/0!</v>
      </c>
      <c r="E100" s="290"/>
      <c r="F100" s="143" t="e">
        <f aca="true" t="shared" si="34" ref="F100:F111">C100/E100</f>
        <v>#DIV/0!</v>
      </c>
      <c r="G100" s="142" t="e">
        <f aca="true" t="shared" si="35" ref="G100:G111">E100/E85</f>
        <v>#DIV/0!</v>
      </c>
      <c r="H100" s="66">
        <f>'Degree Days (DD)'!C84</f>
        <v>0</v>
      </c>
      <c r="I100" s="82">
        <f t="shared" si="31"/>
        <v>0</v>
      </c>
      <c r="K100" s="144"/>
      <c r="L100" s="141" t="s">
        <v>103</v>
      </c>
      <c r="M100" s="242"/>
      <c r="N100" s="142" t="e">
        <f>M100/M85</f>
        <v>#DIV/0!</v>
      </c>
      <c r="O100" s="290"/>
      <c r="P100" s="143" t="e">
        <f aca="true" t="shared" si="36" ref="P100:P111">M100/O100</f>
        <v>#DIV/0!</v>
      </c>
      <c r="Q100" s="142" t="e">
        <f aca="true" t="shared" si="37" ref="Q100:Q111">O100/O85</f>
        <v>#DIV/0!</v>
      </c>
      <c r="R100" s="66">
        <f>'Degree Days (DD)'!C84</f>
        <v>0</v>
      </c>
      <c r="S100" s="82">
        <f t="shared" si="32"/>
        <v>0</v>
      </c>
    </row>
    <row r="101" spans="1:19" ht="15.75">
      <c r="A101" s="31"/>
      <c r="B101" s="141" t="s">
        <v>98</v>
      </c>
      <c r="C101" s="242"/>
      <c r="D101" s="142" t="e">
        <f t="shared" si="33"/>
        <v>#DIV/0!</v>
      </c>
      <c r="E101" s="290"/>
      <c r="F101" s="143" t="e">
        <f t="shared" si="34"/>
        <v>#DIV/0!</v>
      </c>
      <c r="G101" s="142" t="e">
        <f t="shared" si="35"/>
        <v>#DIV/0!</v>
      </c>
      <c r="H101" s="66">
        <f>'Degree Days (DD)'!C85</f>
        <v>0</v>
      </c>
      <c r="I101" s="82">
        <f t="shared" si="31"/>
        <v>0</v>
      </c>
      <c r="K101" s="31"/>
      <c r="L101" s="141" t="s">
        <v>98</v>
      </c>
      <c r="M101" s="242"/>
      <c r="N101" s="142" t="e">
        <f aca="true" t="shared" si="38" ref="N101:N111">M101/M86</f>
        <v>#DIV/0!</v>
      </c>
      <c r="O101" s="290"/>
      <c r="P101" s="143" t="e">
        <f t="shared" si="36"/>
        <v>#DIV/0!</v>
      </c>
      <c r="Q101" s="142" t="e">
        <f t="shared" si="37"/>
        <v>#DIV/0!</v>
      </c>
      <c r="R101" s="66">
        <f>'Degree Days (DD)'!C85</f>
        <v>0</v>
      </c>
      <c r="S101" s="82">
        <f t="shared" si="32"/>
        <v>0</v>
      </c>
    </row>
    <row r="102" spans="1:19" ht="15.75">
      <c r="A102" s="31"/>
      <c r="B102" s="141" t="s">
        <v>99</v>
      </c>
      <c r="C102" s="237"/>
      <c r="D102" s="142" t="e">
        <f t="shared" si="33"/>
        <v>#DIV/0!</v>
      </c>
      <c r="E102" s="285"/>
      <c r="F102" s="143" t="e">
        <f t="shared" si="34"/>
        <v>#DIV/0!</v>
      </c>
      <c r="G102" s="142" t="e">
        <f t="shared" si="35"/>
        <v>#DIV/0!</v>
      </c>
      <c r="H102" s="66">
        <f>'Degree Days (DD)'!C86</f>
        <v>0</v>
      </c>
      <c r="I102" s="82" t="e">
        <f t="shared" si="31"/>
        <v>#DIV/0!</v>
      </c>
      <c r="K102" s="31"/>
      <c r="L102" s="141" t="s">
        <v>99</v>
      </c>
      <c r="M102" s="237"/>
      <c r="N102" s="142" t="e">
        <f t="shared" si="38"/>
        <v>#DIV/0!</v>
      </c>
      <c r="O102" s="285"/>
      <c r="P102" s="143" t="e">
        <f t="shared" si="36"/>
        <v>#DIV/0!</v>
      </c>
      <c r="Q102" s="142" t="e">
        <f t="shared" si="37"/>
        <v>#DIV/0!</v>
      </c>
      <c r="R102" s="66">
        <f>'Degree Days (DD)'!C86</f>
        <v>0</v>
      </c>
      <c r="S102" s="82" t="e">
        <f t="shared" si="32"/>
        <v>#DIV/0!</v>
      </c>
    </row>
    <row r="103" spans="1:19" ht="15.75">
      <c r="A103" s="31"/>
      <c r="B103" s="141" t="s">
        <v>100</v>
      </c>
      <c r="C103" s="242"/>
      <c r="D103" s="142" t="e">
        <f t="shared" si="33"/>
        <v>#DIV/0!</v>
      </c>
      <c r="E103" s="290"/>
      <c r="F103" s="143" t="e">
        <f t="shared" si="34"/>
        <v>#DIV/0!</v>
      </c>
      <c r="G103" s="142" t="e">
        <f t="shared" si="35"/>
        <v>#DIV/0!</v>
      </c>
      <c r="H103" s="66">
        <f>'Degree Days (DD)'!C87</f>
        <v>0</v>
      </c>
      <c r="I103" s="82" t="e">
        <f t="shared" si="31"/>
        <v>#DIV/0!</v>
      </c>
      <c r="K103" s="31"/>
      <c r="L103" s="141" t="s">
        <v>100</v>
      </c>
      <c r="M103" s="242"/>
      <c r="N103" s="142" t="e">
        <f>M103/M88</f>
        <v>#DIV/0!</v>
      </c>
      <c r="O103" s="290"/>
      <c r="P103" s="143" t="e">
        <f t="shared" si="36"/>
        <v>#DIV/0!</v>
      </c>
      <c r="Q103" s="142" t="e">
        <f t="shared" si="37"/>
        <v>#DIV/0!</v>
      </c>
      <c r="R103" s="66">
        <f>'Degree Days (DD)'!C87</f>
        <v>0</v>
      </c>
      <c r="S103" s="82" t="e">
        <f t="shared" si="32"/>
        <v>#DIV/0!</v>
      </c>
    </row>
    <row r="104" spans="1:19" ht="15.75">
      <c r="A104" s="31"/>
      <c r="B104" s="141" t="s">
        <v>101</v>
      </c>
      <c r="C104" s="242"/>
      <c r="D104" s="142" t="e">
        <f t="shared" si="33"/>
        <v>#DIV/0!</v>
      </c>
      <c r="E104" s="290"/>
      <c r="F104" s="143" t="e">
        <f t="shared" si="34"/>
        <v>#DIV/0!</v>
      </c>
      <c r="G104" s="142" t="e">
        <f t="shared" si="35"/>
        <v>#DIV/0!</v>
      </c>
      <c r="H104" s="66">
        <f>'Degree Days (DD)'!C88</f>
        <v>0</v>
      </c>
      <c r="I104" s="82" t="e">
        <f t="shared" si="31"/>
        <v>#DIV/0!</v>
      </c>
      <c r="K104" s="31"/>
      <c r="L104" s="141" t="s">
        <v>101</v>
      </c>
      <c r="M104" s="242"/>
      <c r="N104" s="142" t="e">
        <f t="shared" si="38"/>
        <v>#DIV/0!</v>
      </c>
      <c r="O104" s="290"/>
      <c r="P104" s="143" t="e">
        <f t="shared" si="36"/>
        <v>#DIV/0!</v>
      </c>
      <c r="Q104" s="142" t="e">
        <f t="shared" si="37"/>
        <v>#DIV/0!</v>
      </c>
      <c r="R104" s="66">
        <f>'Degree Days (DD)'!C88</f>
        <v>0</v>
      </c>
      <c r="S104" s="82" t="e">
        <f t="shared" si="32"/>
        <v>#DIV/0!</v>
      </c>
    </row>
    <row r="105" spans="1:19" ht="15.75">
      <c r="A105" s="31"/>
      <c r="B105" s="141" t="s">
        <v>102</v>
      </c>
      <c r="C105" s="242"/>
      <c r="D105" s="142" t="e">
        <f t="shared" si="33"/>
        <v>#DIV/0!</v>
      </c>
      <c r="E105" s="290"/>
      <c r="F105" s="143" t="e">
        <f t="shared" si="34"/>
        <v>#DIV/0!</v>
      </c>
      <c r="G105" s="142" t="e">
        <f t="shared" si="35"/>
        <v>#DIV/0!</v>
      </c>
      <c r="H105" s="66">
        <f>'Degree Days (DD)'!C89</f>
        <v>0</v>
      </c>
      <c r="I105" s="82" t="e">
        <f t="shared" si="31"/>
        <v>#DIV/0!</v>
      </c>
      <c r="K105" s="31"/>
      <c r="L105" s="141" t="s">
        <v>102</v>
      </c>
      <c r="M105" s="242"/>
      <c r="N105" s="142" t="e">
        <f t="shared" si="38"/>
        <v>#DIV/0!</v>
      </c>
      <c r="O105" s="290"/>
      <c r="P105" s="143" t="e">
        <f t="shared" si="36"/>
        <v>#DIV/0!</v>
      </c>
      <c r="Q105" s="142" t="e">
        <f t="shared" si="37"/>
        <v>#DIV/0!</v>
      </c>
      <c r="R105" s="66">
        <f>'Degree Days (DD)'!C89</f>
        <v>0</v>
      </c>
      <c r="S105" s="82" t="e">
        <f t="shared" si="32"/>
        <v>#DIV/0!</v>
      </c>
    </row>
    <row r="106" spans="1:19" ht="15.75">
      <c r="A106" s="31"/>
      <c r="B106" s="141" t="s">
        <v>157</v>
      </c>
      <c r="C106" s="242"/>
      <c r="D106" s="16" t="e">
        <f t="shared" si="33"/>
        <v>#DIV/0!</v>
      </c>
      <c r="E106" s="290"/>
      <c r="F106" s="143" t="e">
        <f t="shared" si="34"/>
        <v>#DIV/0!</v>
      </c>
      <c r="G106" s="142" t="e">
        <f t="shared" si="35"/>
        <v>#DIV/0!</v>
      </c>
      <c r="H106" s="66">
        <f>'Degree Days (DD)'!C90</f>
        <v>0</v>
      </c>
      <c r="I106" s="82" t="e">
        <f t="shared" si="31"/>
        <v>#DIV/0!</v>
      </c>
      <c r="K106" s="31"/>
      <c r="L106" s="141" t="s">
        <v>157</v>
      </c>
      <c r="M106" s="242"/>
      <c r="N106" s="16" t="e">
        <f t="shared" si="38"/>
        <v>#DIV/0!</v>
      </c>
      <c r="O106" s="290"/>
      <c r="P106" s="143" t="e">
        <f t="shared" si="36"/>
        <v>#DIV/0!</v>
      </c>
      <c r="Q106" s="142" t="e">
        <f t="shared" si="37"/>
        <v>#DIV/0!</v>
      </c>
      <c r="R106" s="66">
        <f>'Degree Days (DD)'!C90</f>
        <v>0</v>
      </c>
      <c r="S106" s="82" t="e">
        <f t="shared" si="32"/>
        <v>#DIV/0!</v>
      </c>
    </row>
    <row r="107" spans="1:19" ht="15.75">
      <c r="A107" s="31"/>
      <c r="B107" s="141" t="s">
        <v>158</v>
      </c>
      <c r="C107" s="242"/>
      <c r="D107" s="142" t="e">
        <f t="shared" si="33"/>
        <v>#DIV/0!</v>
      </c>
      <c r="E107" s="290"/>
      <c r="F107" s="143" t="e">
        <f t="shared" si="34"/>
        <v>#DIV/0!</v>
      </c>
      <c r="G107" s="142" t="e">
        <f t="shared" si="35"/>
        <v>#DIV/0!</v>
      </c>
      <c r="H107" s="66">
        <f>'Degree Days (DD)'!C91</f>
        <v>0</v>
      </c>
      <c r="I107" s="82" t="e">
        <f t="shared" si="31"/>
        <v>#DIV/0!</v>
      </c>
      <c r="K107" s="31"/>
      <c r="L107" s="141" t="s">
        <v>158</v>
      </c>
      <c r="M107" s="242"/>
      <c r="N107" s="142" t="e">
        <f t="shared" si="38"/>
        <v>#DIV/0!</v>
      </c>
      <c r="O107" s="290"/>
      <c r="P107" s="143" t="e">
        <f t="shared" si="36"/>
        <v>#DIV/0!</v>
      </c>
      <c r="Q107" s="142" t="e">
        <f t="shared" si="37"/>
        <v>#DIV/0!</v>
      </c>
      <c r="R107" s="66">
        <f>'Degree Days (DD)'!C91</f>
        <v>0</v>
      </c>
      <c r="S107" s="82" t="e">
        <f t="shared" si="32"/>
        <v>#DIV/0!</v>
      </c>
    </row>
    <row r="108" spans="1:19" ht="15.75">
      <c r="A108" s="31"/>
      <c r="B108" s="141" t="s">
        <v>179</v>
      </c>
      <c r="C108" s="242"/>
      <c r="D108" s="142" t="e">
        <f t="shared" si="33"/>
        <v>#DIV/0!</v>
      </c>
      <c r="E108" s="290"/>
      <c r="F108" s="143" t="e">
        <f t="shared" si="34"/>
        <v>#DIV/0!</v>
      </c>
      <c r="G108" s="142" t="e">
        <f t="shared" si="35"/>
        <v>#DIV/0!</v>
      </c>
      <c r="H108" s="66">
        <f>'Degree Days (DD)'!C92</f>
        <v>0</v>
      </c>
      <c r="I108" s="82" t="e">
        <f t="shared" si="31"/>
        <v>#DIV/0!</v>
      </c>
      <c r="K108" s="31"/>
      <c r="L108" s="141" t="s">
        <v>179</v>
      </c>
      <c r="M108" s="242"/>
      <c r="N108" s="142" t="e">
        <f t="shared" si="38"/>
        <v>#DIV/0!</v>
      </c>
      <c r="O108" s="290"/>
      <c r="P108" s="143" t="e">
        <f t="shared" si="36"/>
        <v>#DIV/0!</v>
      </c>
      <c r="Q108" s="142" t="e">
        <f t="shared" si="37"/>
        <v>#DIV/0!</v>
      </c>
      <c r="R108" s="66">
        <f>'Degree Days (DD)'!C92</f>
        <v>0</v>
      </c>
      <c r="S108" s="82" t="e">
        <f t="shared" si="32"/>
        <v>#DIV/0!</v>
      </c>
    </row>
    <row r="109" spans="1:19" ht="15.75">
      <c r="A109" s="31"/>
      <c r="B109" s="141" t="s">
        <v>111</v>
      </c>
      <c r="C109" s="282"/>
      <c r="D109" s="142" t="e">
        <f t="shared" si="33"/>
        <v>#DIV/0!</v>
      </c>
      <c r="E109" s="292"/>
      <c r="F109" s="143" t="e">
        <f t="shared" si="34"/>
        <v>#DIV/0!</v>
      </c>
      <c r="G109" s="142" t="e">
        <f t="shared" si="35"/>
        <v>#DIV/0!</v>
      </c>
      <c r="H109" s="66">
        <f>'Degree Days (DD)'!C93</f>
        <v>0</v>
      </c>
      <c r="I109" s="82" t="e">
        <f t="shared" si="31"/>
        <v>#DIV/0!</v>
      </c>
      <c r="K109" s="31"/>
      <c r="L109" s="141" t="s">
        <v>111</v>
      </c>
      <c r="M109" s="282"/>
      <c r="N109" s="142" t="e">
        <f t="shared" si="38"/>
        <v>#DIV/0!</v>
      </c>
      <c r="O109" s="292"/>
      <c r="P109" s="143" t="e">
        <f t="shared" si="36"/>
        <v>#DIV/0!</v>
      </c>
      <c r="Q109" s="142" t="e">
        <f t="shared" si="37"/>
        <v>#DIV/0!</v>
      </c>
      <c r="R109" s="66">
        <f>'Degree Days (DD)'!C93</f>
        <v>0</v>
      </c>
      <c r="S109" s="82" t="e">
        <f t="shared" si="32"/>
        <v>#DIV/0!</v>
      </c>
    </row>
    <row r="110" spans="1:19" ht="16.5" thickBot="1">
      <c r="A110" s="31"/>
      <c r="B110" s="145" t="s">
        <v>122</v>
      </c>
      <c r="C110" s="283"/>
      <c r="D110" s="83" t="e">
        <f t="shared" si="33"/>
        <v>#DIV/0!</v>
      </c>
      <c r="E110" s="293"/>
      <c r="F110" s="147" t="e">
        <f t="shared" si="34"/>
        <v>#DIV/0!</v>
      </c>
      <c r="G110" s="83" t="e">
        <f t="shared" si="35"/>
        <v>#DIV/0!</v>
      </c>
      <c r="H110" s="70">
        <f>'Degree Days (DD)'!C94</f>
        <v>0</v>
      </c>
      <c r="I110" s="83" t="e">
        <f t="shared" si="31"/>
        <v>#DIV/0!</v>
      </c>
      <c r="K110" s="31"/>
      <c r="L110" s="145" t="s">
        <v>122</v>
      </c>
      <c r="M110" s="283"/>
      <c r="N110" s="83" t="e">
        <f t="shared" si="38"/>
        <v>#DIV/0!</v>
      </c>
      <c r="O110" s="293"/>
      <c r="P110" s="147" t="e">
        <f t="shared" si="36"/>
        <v>#DIV/0!</v>
      </c>
      <c r="Q110" s="83" t="e">
        <f t="shared" si="37"/>
        <v>#DIV/0!</v>
      </c>
      <c r="R110" s="66">
        <f>'Degree Days (DD)'!C94</f>
        <v>0</v>
      </c>
      <c r="S110" s="83" t="e">
        <f t="shared" si="32"/>
        <v>#DIV/0!</v>
      </c>
    </row>
    <row r="111" spans="1:20" s="271" customFormat="1" ht="16.5" thickTop="1">
      <c r="A111" s="260"/>
      <c r="B111" s="261"/>
      <c r="C111" s="268">
        <f>SUM(C99:C110)</f>
        <v>0</v>
      </c>
      <c r="D111" s="267" t="e">
        <f t="shared" si="33"/>
        <v>#DIV/0!</v>
      </c>
      <c r="E111" s="269">
        <f>SUM(E99:E110)</f>
        <v>0</v>
      </c>
      <c r="F111" s="276" t="e">
        <f t="shared" si="34"/>
        <v>#DIV/0!</v>
      </c>
      <c r="G111" s="267" t="e">
        <f t="shared" si="35"/>
        <v>#DIV/0!</v>
      </c>
      <c r="H111" s="304">
        <f>'Degree Days (DD)'!C95</f>
        <v>0</v>
      </c>
      <c r="I111" s="305">
        <f t="shared" si="31"/>
        <v>0</v>
      </c>
      <c r="K111" s="260"/>
      <c r="L111" s="261"/>
      <c r="M111" s="268">
        <f>SUM(M99:M110)</f>
        <v>0</v>
      </c>
      <c r="N111" s="267" t="e">
        <f t="shared" si="38"/>
        <v>#DIV/0!</v>
      </c>
      <c r="O111" s="269">
        <f>SUM(O99:O110)</f>
        <v>0</v>
      </c>
      <c r="P111" s="276" t="e">
        <f t="shared" si="36"/>
        <v>#DIV/0!</v>
      </c>
      <c r="Q111" s="267" t="e">
        <f t="shared" si="37"/>
        <v>#DIV/0!</v>
      </c>
      <c r="R111" s="266">
        <f>'Degree Days (DD)'!C95</f>
        <v>0</v>
      </c>
      <c r="S111" s="305">
        <f t="shared" si="32"/>
        <v>0</v>
      </c>
      <c r="T111" s="306"/>
    </row>
    <row r="113" spans="1:11" ht="12.75">
      <c r="A113" s="165" t="str">
        <f>UtilSum!G46</f>
        <v>There is no copyright on this.  Please spread it around.  The more use the better!</v>
      </c>
      <c r="K113" s="165" t="str">
        <f>A113</f>
        <v>There is no copyright on this.  Please spread it around.  The more use the better!</v>
      </c>
    </row>
  </sheetData>
  <sheetProtection/>
  <printOptions horizontalCentered="1" verticalCentered="1"/>
  <pageMargins left="0.3" right="0.3" top="0.3" bottom="0.3" header="0.5" footer="0.5"/>
  <pageSetup fitToHeight="1" fitToWidth="1" orientation="portrait"/>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N126"/>
  <sheetViews>
    <sheetView zoomScalePageLayoutView="0" workbookViewId="0" topLeftCell="A1">
      <pane ySplit="6" topLeftCell="A93" activePane="bottomLeft" state="frozen"/>
      <selection pane="topLeft" activeCell="A1" sqref="A1"/>
      <selection pane="bottomLeft" activeCell="A51" sqref="A22:IV51"/>
    </sheetView>
  </sheetViews>
  <sheetFormatPr defaultColWidth="11.375" defaultRowHeight="12.75"/>
  <cols>
    <col min="1" max="1" width="11.375" style="0" customWidth="1"/>
    <col min="2" max="2" width="10.75390625" style="5" customWidth="1"/>
    <col min="3" max="3" width="10.75390625" style="307" customWidth="1"/>
    <col min="4" max="4" width="9.625" style="19" customWidth="1"/>
    <col min="5" max="5" width="10.75390625" style="317" customWidth="1"/>
    <col min="6" max="6" width="10.75390625" style="20" customWidth="1"/>
    <col min="7" max="7" width="10.625" style="5" customWidth="1"/>
    <col min="8" max="8" width="10.375" style="0" customWidth="1"/>
    <col min="9" max="9" width="11.375" style="0" customWidth="1"/>
    <col min="10" max="10" width="10.75390625" style="318" customWidth="1"/>
    <col min="11" max="11" width="11.375" style="0" customWidth="1"/>
    <col min="12" max="12" width="10.75390625" style="319" customWidth="1"/>
    <col min="13" max="13" width="11.375" style="0" customWidth="1"/>
    <col min="14" max="14" width="10.125" style="0" customWidth="1"/>
  </cols>
  <sheetData>
    <row r="1" spans="1:14" ht="18.75">
      <c r="A1" s="1"/>
      <c r="B1" s="2"/>
      <c r="D1" s="9" t="s">
        <v>2</v>
      </c>
      <c r="E1" s="310"/>
      <c r="F1" s="6"/>
      <c r="H1" s="1"/>
      <c r="I1" s="2"/>
      <c r="J1" s="307"/>
      <c r="K1" s="9" t="s">
        <v>2</v>
      </c>
      <c r="L1" s="310"/>
      <c r="M1" s="6"/>
      <c r="N1" s="5"/>
    </row>
    <row r="2" spans="1:14" ht="15.75">
      <c r="A2" s="1"/>
      <c r="B2" s="2"/>
      <c r="D2" s="12" t="str">
        <f>UtilSum!G3</f>
        <v>Insert Congregation Name in cell G3 on the UtilSum sheet</v>
      </c>
      <c r="E2" s="310"/>
      <c r="F2" s="6"/>
      <c r="H2" s="1"/>
      <c r="I2" s="2"/>
      <c r="J2" s="307"/>
      <c r="K2" s="12" t="str">
        <f>D2</f>
        <v>Insert Congregation Name in cell G3 on the UtilSum sheet</v>
      </c>
      <c r="L2" s="310"/>
      <c r="M2" s="6"/>
      <c r="N2" s="5"/>
    </row>
    <row r="3" spans="1:14" ht="15.75">
      <c r="A3" s="2"/>
      <c r="B3" s="24" t="s">
        <v>190</v>
      </c>
      <c r="D3" s="11"/>
      <c r="E3" s="310"/>
      <c r="F3" s="6"/>
      <c r="H3" s="2"/>
      <c r="I3" s="24" t="s">
        <v>190</v>
      </c>
      <c r="J3" s="307"/>
      <c r="K3" s="11"/>
      <c r="L3" s="310"/>
      <c r="M3" s="6"/>
      <c r="N3" s="5"/>
    </row>
    <row r="4" spans="1:14" ht="15.75">
      <c r="A4" s="2"/>
      <c r="B4" s="24" t="s">
        <v>125</v>
      </c>
      <c r="C4" s="240"/>
      <c r="D4" s="10"/>
      <c r="E4" s="311" t="s">
        <v>15</v>
      </c>
      <c r="F4" s="320"/>
      <c r="G4" s="321"/>
      <c r="H4" s="2"/>
      <c r="I4" s="24" t="s">
        <v>125</v>
      </c>
      <c r="J4" s="240"/>
      <c r="K4" s="10"/>
      <c r="L4" s="311" t="s">
        <v>15</v>
      </c>
      <c r="M4" s="320"/>
      <c r="N4" s="321"/>
    </row>
    <row r="5" spans="1:14" ht="15.75">
      <c r="A5" s="2"/>
      <c r="B5" s="24" t="s">
        <v>126</v>
      </c>
      <c r="C5" s="240"/>
      <c r="D5" s="7"/>
      <c r="E5" s="308"/>
      <c r="F5" s="6"/>
      <c r="H5" s="2"/>
      <c r="I5" s="24" t="s">
        <v>126</v>
      </c>
      <c r="J5" s="240"/>
      <c r="K5" s="7"/>
      <c r="L5" s="308"/>
      <c r="M5" s="6"/>
      <c r="N5" s="5"/>
    </row>
    <row r="6" spans="1:14" s="126" customFormat="1" ht="48" customHeight="1" thickBot="1">
      <c r="A6" s="127" t="s">
        <v>173</v>
      </c>
      <c r="B6" s="127" t="s">
        <v>47</v>
      </c>
      <c r="C6" s="236" t="s">
        <v>144</v>
      </c>
      <c r="D6" s="127" t="s">
        <v>33</v>
      </c>
      <c r="E6" s="312" t="s">
        <v>4</v>
      </c>
      <c r="F6" s="186" t="s">
        <v>48</v>
      </c>
      <c r="G6" s="127" t="s">
        <v>188</v>
      </c>
      <c r="H6" s="127" t="s">
        <v>173</v>
      </c>
      <c r="I6" s="127" t="s">
        <v>47</v>
      </c>
      <c r="J6" s="236" t="s">
        <v>38</v>
      </c>
      <c r="K6" s="127" t="s">
        <v>33</v>
      </c>
      <c r="L6" s="312" t="s">
        <v>4</v>
      </c>
      <c r="M6" s="186" t="s">
        <v>48</v>
      </c>
      <c r="N6" s="127" t="s">
        <v>188</v>
      </c>
    </row>
    <row r="7" spans="1:14" s="126" customFormat="1" ht="12.75" customHeight="1" hidden="1" thickTop="1">
      <c r="A7" s="192">
        <v>2008</v>
      </c>
      <c r="B7" s="21" t="s">
        <v>60</v>
      </c>
      <c r="C7" s="237"/>
      <c r="D7" s="16"/>
      <c r="E7" s="313"/>
      <c r="F7" s="14" t="e">
        <f>C7/E7</f>
        <v>#DIV/0!</v>
      </c>
      <c r="G7" s="16"/>
      <c r="H7" s="3">
        <f>A7</f>
        <v>2008</v>
      </c>
      <c r="I7" s="21" t="s">
        <v>60</v>
      </c>
      <c r="J7" s="237"/>
      <c r="K7" s="16"/>
      <c r="L7" s="313"/>
      <c r="M7" s="14" t="e">
        <f>J7/L7</f>
        <v>#DIV/0!</v>
      </c>
      <c r="N7" s="16"/>
    </row>
    <row r="8" spans="1:14" s="126" customFormat="1" ht="12.75" customHeight="1" hidden="1" thickTop="1">
      <c r="A8" s="166"/>
      <c r="B8" s="21" t="s">
        <v>103</v>
      </c>
      <c r="C8" s="237"/>
      <c r="D8" s="16"/>
      <c r="E8" s="313"/>
      <c r="F8" s="14" t="e">
        <f aca="true" t="shared" si="0" ref="F8:F19">C8/E8</f>
        <v>#DIV/0!</v>
      </c>
      <c r="G8" s="16"/>
      <c r="H8" s="23"/>
      <c r="I8" s="21" t="s">
        <v>103</v>
      </c>
      <c r="J8" s="237"/>
      <c r="K8" s="16"/>
      <c r="L8" s="313"/>
      <c r="M8" s="14" t="e">
        <f aca="true" t="shared" si="1" ref="M8:M19">J8/L8</f>
        <v>#DIV/0!</v>
      </c>
      <c r="N8" s="16"/>
    </row>
    <row r="9" spans="1:14" s="126" customFormat="1" ht="12.75" customHeight="1" hidden="1" thickTop="1">
      <c r="A9" s="166"/>
      <c r="B9" s="21" t="s">
        <v>98</v>
      </c>
      <c r="C9" s="237"/>
      <c r="D9" s="16"/>
      <c r="E9" s="313"/>
      <c r="F9" s="14" t="e">
        <f t="shared" si="0"/>
        <v>#DIV/0!</v>
      </c>
      <c r="G9" s="16"/>
      <c r="H9" s="2"/>
      <c r="I9" s="21" t="s">
        <v>98</v>
      </c>
      <c r="J9" s="237"/>
      <c r="K9" s="16"/>
      <c r="L9" s="313"/>
      <c r="M9" s="14" t="e">
        <f t="shared" si="1"/>
        <v>#DIV/0!</v>
      </c>
      <c r="N9" s="16"/>
    </row>
    <row r="10" spans="1:14" s="126" customFormat="1" ht="12.75" customHeight="1" hidden="1" thickTop="1">
      <c r="A10" s="166"/>
      <c r="B10" s="21" t="s">
        <v>99</v>
      </c>
      <c r="C10" s="237"/>
      <c r="D10" s="16"/>
      <c r="E10" s="313"/>
      <c r="F10" s="14" t="e">
        <f t="shared" si="0"/>
        <v>#DIV/0!</v>
      </c>
      <c r="G10" s="16"/>
      <c r="H10" s="2"/>
      <c r="I10" s="21" t="s">
        <v>99</v>
      </c>
      <c r="J10" s="237"/>
      <c r="K10" s="16"/>
      <c r="L10" s="313"/>
      <c r="M10" s="14" t="e">
        <f t="shared" si="1"/>
        <v>#DIV/0!</v>
      </c>
      <c r="N10" s="16"/>
    </row>
    <row r="11" spans="1:14" s="126" customFormat="1" ht="12.75" customHeight="1" hidden="1" thickTop="1">
      <c r="A11" s="166"/>
      <c r="B11" s="21" t="s">
        <v>100</v>
      </c>
      <c r="C11" s="237"/>
      <c r="D11" s="16"/>
      <c r="E11" s="313"/>
      <c r="F11" s="14" t="e">
        <f t="shared" si="0"/>
        <v>#DIV/0!</v>
      </c>
      <c r="G11" s="16"/>
      <c r="H11" s="2"/>
      <c r="I11" s="21" t="s">
        <v>100</v>
      </c>
      <c r="J11" s="237"/>
      <c r="K11" s="16"/>
      <c r="L11" s="313"/>
      <c r="M11" s="14" t="e">
        <f t="shared" si="1"/>
        <v>#DIV/0!</v>
      </c>
      <c r="N11" s="16"/>
    </row>
    <row r="12" spans="1:14" s="126" customFormat="1" ht="12.75" customHeight="1" hidden="1" thickTop="1">
      <c r="A12" s="166"/>
      <c r="B12" s="21" t="s">
        <v>101</v>
      </c>
      <c r="C12" s="237"/>
      <c r="D12" s="16"/>
      <c r="E12" s="313"/>
      <c r="F12" s="14" t="e">
        <f t="shared" si="0"/>
        <v>#DIV/0!</v>
      </c>
      <c r="G12" s="16"/>
      <c r="H12" s="2"/>
      <c r="I12" s="21" t="s">
        <v>101</v>
      </c>
      <c r="J12" s="237"/>
      <c r="K12" s="16"/>
      <c r="L12" s="313"/>
      <c r="M12" s="14" t="e">
        <f t="shared" si="1"/>
        <v>#DIV/0!</v>
      </c>
      <c r="N12" s="16"/>
    </row>
    <row r="13" spans="1:14" s="126" customFormat="1" ht="12.75" customHeight="1" hidden="1" thickTop="1">
      <c r="A13" s="166"/>
      <c r="B13" s="21" t="s">
        <v>102</v>
      </c>
      <c r="C13" s="237"/>
      <c r="D13" s="16"/>
      <c r="E13" s="313"/>
      <c r="F13" s="14" t="e">
        <f t="shared" si="0"/>
        <v>#DIV/0!</v>
      </c>
      <c r="G13" s="16"/>
      <c r="H13" s="2"/>
      <c r="I13" s="21" t="s">
        <v>102</v>
      </c>
      <c r="J13" s="237"/>
      <c r="K13" s="16"/>
      <c r="L13" s="313"/>
      <c r="M13" s="14" t="e">
        <f t="shared" si="1"/>
        <v>#DIV/0!</v>
      </c>
      <c r="N13" s="16"/>
    </row>
    <row r="14" spans="1:14" s="126" customFormat="1" ht="12.75" customHeight="1" hidden="1" thickTop="1">
      <c r="A14" s="166"/>
      <c r="B14" s="21" t="s">
        <v>157</v>
      </c>
      <c r="C14" s="237"/>
      <c r="D14" s="16"/>
      <c r="E14" s="313"/>
      <c r="F14" s="14" t="e">
        <f t="shared" si="0"/>
        <v>#DIV/0!</v>
      </c>
      <c r="G14" s="16"/>
      <c r="H14" s="2"/>
      <c r="I14" s="21" t="s">
        <v>157</v>
      </c>
      <c r="J14" s="237"/>
      <c r="K14" s="16"/>
      <c r="L14" s="313"/>
      <c r="M14" s="14" t="e">
        <f t="shared" si="1"/>
        <v>#DIV/0!</v>
      </c>
      <c r="N14" s="16"/>
    </row>
    <row r="15" spans="1:14" s="126" customFormat="1" ht="12.75" customHeight="1" hidden="1" thickTop="1">
      <c r="A15" s="166"/>
      <c r="B15" s="21" t="s">
        <v>158</v>
      </c>
      <c r="C15" s="237"/>
      <c r="D15" s="16"/>
      <c r="E15" s="313"/>
      <c r="F15" s="14" t="e">
        <f t="shared" si="0"/>
        <v>#DIV/0!</v>
      </c>
      <c r="G15" s="16"/>
      <c r="H15" s="2"/>
      <c r="I15" s="21" t="s">
        <v>158</v>
      </c>
      <c r="J15" s="237"/>
      <c r="K15" s="16"/>
      <c r="L15" s="313"/>
      <c r="M15" s="14" t="e">
        <f t="shared" si="1"/>
        <v>#DIV/0!</v>
      </c>
      <c r="N15" s="16"/>
    </row>
    <row r="16" spans="1:14" s="126" customFormat="1" ht="12.75" customHeight="1" hidden="1" thickTop="1">
      <c r="A16" s="166"/>
      <c r="B16" s="21" t="s">
        <v>179</v>
      </c>
      <c r="C16" s="237"/>
      <c r="D16" s="16"/>
      <c r="E16" s="313"/>
      <c r="F16" s="14" t="e">
        <f t="shared" si="0"/>
        <v>#DIV/0!</v>
      </c>
      <c r="G16" s="16"/>
      <c r="H16" s="2"/>
      <c r="I16" s="21" t="s">
        <v>179</v>
      </c>
      <c r="J16" s="237"/>
      <c r="K16" s="16"/>
      <c r="L16" s="313"/>
      <c r="M16" s="14" t="e">
        <f t="shared" si="1"/>
        <v>#DIV/0!</v>
      </c>
      <c r="N16" s="16"/>
    </row>
    <row r="17" spans="1:14" s="126" customFormat="1" ht="12.75" customHeight="1" hidden="1" thickTop="1">
      <c r="A17" s="166"/>
      <c r="B17" s="21" t="s">
        <v>111</v>
      </c>
      <c r="C17" s="237"/>
      <c r="D17" s="16"/>
      <c r="E17" s="313"/>
      <c r="F17" s="14" t="e">
        <f t="shared" si="0"/>
        <v>#DIV/0!</v>
      </c>
      <c r="G17" s="16"/>
      <c r="H17" s="2"/>
      <c r="I17" s="21" t="s">
        <v>111</v>
      </c>
      <c r="J17" s="237"/>
      <c r="K17" s="16"/>
      <c r="L17" s="313"/>
      <c r="M17" s="14" t="e">
        <f t="shared" si="1"/>
        <v>#DIV/0!</v>
      </c>
      <c r="N17" s="16"/>
    </row>
    <row r="18" spans="1:14" s="126" customFormat="1" ht="12.75" customHeight="1" hidden="1" thickBot="1" thickTop="1">
      <c r="A18" s="166"/>
      <c r="B18" s="22" t="s">
        <v>122</v>
      </c>
      <c r="C18" s="239"/>
      <c r="D18" s="18"/>
      <c r="E18" s="314"/>
      <c r="F18" s="15" t="e">
        <f t="shared" si="0"/>
        <v>#DIV/0!</v>
      </c>
      <c r="G18" s="18"/>
      <c r="H18" s="2"/>
      <c r="I18" s="22" t="s">
        <v>122</v>
      </c>
      <c r="J18" s="239"/>
      <c r="K18" s="18"/>
      <c r="L18" s="314"/>
      <c r="M18" s="15" t="e">
        <f t="shared" si="1"/>
        <v>#DIV/0!</v>
      </c>
      <c r="N18" s="18"/>
    </row>
    <row r="19" spans="1:14" s="303" customFormat="1" ht="12.75" customHeight="1" hidden="1" thickTop="1">
      <c r="A19" s="298"/>
      <c r="B19" s="323"/>
      <c r="C19" s="262">
        <f>SUM(C7:C18)</f>
        <v>0</v>
      </c>
      <c r="D19" s="263"/>
      <c r="E19" s="324">
        <f>SUM(E7:E18)</f>
        <v>0</v>
      </c>
      <c r="F19" s="300" t="e">
        <f t="shared" si="0"/>
        <v>#DIV/0!</v>
      </c>
      <c r="G19" s="263"/>
      <c r="H19" s="322"/>
      <c r="I19" s="323"/>
      <c r="J19" s="262">
        <f>SUM(J7:J18)</f>
        <v>0</v>
      </c>
      <c r="K19" s="263"/>
      <c r="L19" s="324">
        <f>SUM(L7:L18)</f>
        <v>0</v>
      </c>
      <c r="M19" s="300" t="e">
        <f t="shared" si="1"/>
        <v>#DIV/0!</v>
      </c>
      <c r="N19" s="263"/>
    </row>
    <row r="20" spans="1:14" s="126" customFormat="1" ht="12.75" customHeight="1" hidden="1">
      <c r="A20" s="166"/>
      <c r="B20" s="166"/>
      <c r="C20" s="241"/>
      <c r="D20" s="166"/>
      <c r="E20" s="315"/>
      <c r="F20" s="193"/>
      <c r="G20" s="166"/>
      <c r="H20" s="166"/>
      <c r="I20" s="166"/>
      <c r="J20" s="241"/>
      <c r="K20" s="166"/>
      <c r="L20" s="315"/>
      <c r="M20" s="193"/>
      <c r="N20" s="166"/>
    </row>
    <row r="21" spans="1:14" s="126" customFormat="1" ht="12.75" customHeight="1" hidden="1">
      <c r="A21" s="166"/>
      <c r="B21" s="166"/>
      <c r="C21" s="241"/>
      <c r="D21" s="166"/>
      <c r="E21" s="315"/>
      <c r="F21" s="193"/>
      <c r="G21" s="166"/>
      <c r="H21" s="166"/>
      <c r="I21" s="166"/>
      <c r="J21" s="241"/>
      <c r="K21" s="166"/>
      <c r="L21" s="315"/>
      <c r="M21" s="193"/>
      <c r="N21" s="166"/>
    </row>
    <row r="22" spans="1:14" s="126" customFormat="1" ht="12.75" customHeight="1" hidden="1" thickTop="1">
      <c r="A22" s="192">
        <v>2009</v>
      </c>
      <c r="B22" s="21" t="s">
        <v>60</v>
      </c>
      <c r="C22" s="237"/>
      <c r="D22" s="16"/>
      <c r="E22" s="313">
        <v>0</v>
      </c>
      <c r="F22" s="14" t="e">
        <f>C22/E22</f>
        <v>#DIV/0!</v>
      </c>
      <c r="G22" s="16"/>
      <c r="H22" s="3">
        <f>A22</f>
        <v>2009</v>
      </c>
      <c r="I22" s="21" t="s">
        <v>60</v>
      </c>
      <c r="J22" s="237">
        <v>0</v>
      </c>
      <c r="K22" s="16"/>
      <c r="L22" s="313">
        <v>0</v>
      </c>
      <c r="M22" s="14" t="e">
        <f>J22/L22</f>
        <v>#DIV/0!</v>
      </c>
      <c r="N22" s="16"/>
    </row>
    <row r="23" spans="1:14" s="126" customFormat="1" ht="12.75" customHeight="1" hidden="1">
      <c r="A23" s="166"/>
      <c r="B23" s="21" t="s">
        <v>103</v>
      </c>
      <c r="C23" s="237"/>
      <c r="D23" s="16"/>
      <c r="E23" s="313">
        <v>0</v>
      </c>
      <c r="F23" s="14" t="e">
        <f aca="true" t="shared" si="2" ref="F23:F34">C23/E23</f>
        <v>#DIV/0!</v>
      </c>
      <c r="G23" s="16"/>
      <c r="H23" s="23"/>
      <c r="I23" s="21" t="s">
        <v>103</v>
      </c>
      <c r="J23" s="237">
        <v>0</v>
      </c>
      <c r="K23" s="16"/>
      <c r="L23" s="313">
        <v>0</v>
      </c>
      <c r="M23" s="14" t="e">
        <f aca="true" t="shared" si="3" ref="M23:M34">J23/L23</f>
        <v>#DIV/0!</v>
      </c>
      <c r="N23" s="16"/>
    </row>
    <row r="24" spans="1:14" s="126" customFormat="1" ht="12.75" customHeight="1" hidden="1">
      <c r="A24" s="166"/>
      <c r="B24" s="21" t="s">
        <v>98</v>
      </c>
      <c r="C24" s="237"/>
      <c r="D24" s="16"/>
      <c r="E24" s="313">
        <v>0</v>
      </c>
      <c r="F24" s="14" t="e">
        <f t="shared" si="2"/>
        <v>#DIV/0!</v>
      </c>
      <c r="G24" s="16"/>
      <c r="H24" s="2"/>
      <c r="I24" s="21" t="s">
        <v>98</v>
      </c>
      <c r="J24" s="237">
        <v>0</v>
      </c>
      <c r="K24" s="16"/>
      <c r="L24" s="313">
        <v>0</v>
      </c>
      <c r="M24" s="14" t="e">
        <f t="shared" si="3"/>
        <v>#DIV/0!</v>
      </c>
      <c r="N24" s="16"/>
    </row>
    <row r="25" spans="1:14" s="126" customFormat="1" ht="12.75" customHeight="1" hidden="1">
      <c r="A25" s="166"/>
      <c r="B25" s="21" t="s">
        <v>99</v>
      </c>
      <c r="C25" s="237"/>
      <c r="D25" s="16"/>
      <c r="E25" s="313">
        <v>0</v>
      </c>
      <c r="F25" s="14" t="e">
        <f t="shared" si="2"/>
        <v>#DIV/0!</v>
      </c>
      <c r="G25" s="16"/>
      <c r="H25" s="2"/>
      <c r="I25" s="21" t="s">
        <v>99</v>
      </c>
      <c r="J25" s="237">
        <v>0</v>
      </c>
      <c r="K25" s="16"/>
      <c r="L25" s="313">
        <v>0</v>
      </c>
      <c r="M25" s="14" t="e">
        <f t="shared" si="3"/>
        <v>#DIV/0!</v>
      </c>
      <c r="N25" s="16"/>
    </row>
    <row r="26" spans="1:14" s="126" customFormat="1" ht="12.75" customHeight="1" hidden="1">
      <c r="A26" s="166"/>
      <c r="B26" s="21" t="s">
        <v>100</v>
      </c>
      <c r="C26" s="237"/>
      <c r="D26" s="16"/>
      <c r="E26" s="313">
        <v>0</v>
      </c>
      <c r="F26" s="14" t="e">
        <f t="shared" si="2"/>
        <v>#DIV/0!</v>
      </c>
      <c r="G26" s="16"/>
      <c r="H26" s="2"/>
      <c r="I26" s="21" t="s">
        <v>100</v>
      </c>
      <c r="J26" s="237">
        <v>0</v>
      </c>
      <c r="K26" s="16"/>
      <c r="L26" s="313">
        <v>0</v>
      </c>
      <c r="M26" s="14" t="e">
        <f t="shared" si="3"/>
        <v>#DIV/0!</v>
      </c>
      <c r="N26" s="16"/>
    </row>
    <row r="27" spans="1:14" s="126" customFormat="1" ht="12.75" customHeight="1" hidden="1">
      <c r="A27" s="166"/>
      <c r="B27" s="21" t="s">
        <v>101</v>
      </c>
      <c r="C27" s="237"/>
      <c r="D27" s="16"/>
      <c r="E27" s="313">
        <v>0</v>
      </c>
      <c r="F27" s="14" t="e">
        <f t="shared" si="2"/>
        <v>#DIV/0!</v>
      </c>
      <c r="G27" s="16"/>
      <c r="H27" s="2"/>
      <c r="I27" s="21" t="s">
        <v>101</v>
      </c>
      <c r="J27" s="237">
        <v>0</v>
      </c>
      <c r="K27" s="16"/>
      <c r="L27" s="313">
        <v>0</v>
      </c>
      <c r="M27" s="14" t="e">
        <f t="shared" si="3"/>
        <v>#DIV/0!</v>
      </c>
      <c r="N27" s="16"/>
    </row>
    <row r="28" spans="1:14" s="126" customFormat="1" ht="12.75" customHeight="1" hidden="1">
      <c r="A28" s="166"/>
      <c r="B28" s="21" t="s">
        <v>102</v>
      </c>
      <c r="C28" s="237"/>
      <c r="D28" s="16"/>
      <c r="E28" s="313">
        <v>0</v>
      </c>
      <c r="F28" s="14" t="e">
        <f t="shared" si="2"/>
        <v>#DIV/0!</v>
      </c>
      <c r="G28" s="16"/>
      <c r="H28" s="2"/>
      <c r="I28" s="21" t="s">
        <v>102</v>
      </c>
      <c r="J28" s="237">
        <v>0</v>
      </c>
      <c r="K28" s="16"/>
      <c r="L28" s="313">
        <v>0</v>
      </c>
      <c r="M28" s="14" t="e">
        <f t="shared" si="3"/>
        <v>#DIV/0!</v>
      </c>
      <c r="N28" s="16"/>
    </row>
    <row r="29" spans="1:14" s="126" customFormat="1" ht="12.75" customHeight="1" hidden="1">
      <c r="A29" s="166"/>
      <c r="B29" s="21" t="s">
        <v>157</v>
      </c>
      <c r="C29" s="237"/>
      <c r="D29" s="16"/>
      <c r="E29" s="313">
        <v>0</v>
      </c>
      <c r="F29" s="14" t="e">
        <f t="shared" si="2"/>
        <v>#DIV/0!</v>
      </c>
      <c r="G29" s="16"/>
      <c r="H29" s="2"/>
      <c r="I29" s="21" t="s">
        <v>157</v>
      </c>
      <c r="J29" s="237">
        <v>0</v>
      </c>
      <c r="K29" s="16"/>
      <c r="L29" s="313">
        <v>0</v>
      </c>
      <c r="M29" s="14" t="e">
        <f t="shared" si="3"/>
        <v>#DIV/0!</v>
      </c>
      <c r="N29" s="16"/>
    </row>
    <row r="30" spans="1:14" s="126" customFormat="1" ht="12.75" customHeight="1" hidden="1">
      <c r="A30" s="166"/>
      <c r="B30" s="21" t="s">
        <v>158</v>
      </c>
      <c r="C30" s="237"/>
      <c r="D30" s="16"/>
      <c r="E30" s="313">
        <v>0</v>
      </c>
      <c r="F30" s="14" t="e">
        <f t="shared" si="2"/>
        <v>#DIV/0!</v>
      </c>
      <c r="G30" s="16"/>
      <c r="H30" s="2"/>
      <c r="I30" s="21" t="s">
        <v>158</v>
      </c>
      <c r="J30" s="237">
        <v>0</v>
      </c>
      <c r="K30" s="16"/>
      <c r="L30" s="313">
        <v>0</v>
      </c>
      <c r="M30" s="14" t="e">
        <f t="shared" si="3"/>
        <v>#DIV/0!</v>
      </c>
      <c r="N30" s="16"/>
    </row>
    <row r="31" spans="1:14" s="126" customFormat="1" ht="12.75" customHeight="1" hidden="1">
      <c r="A31" s="166"/>
      <c r="B31" s="21" t="s">
        <v>179</v>
      </c>
      <c r="C31" s="237"/>
      <c r="D31" s="16"/>
      <c r="E31" s="313">
        <v>0</v>
      </c>
      <c r="F31" s="14" t="e">
        <f t="shared" si="2"/>
        <v>#DIV/0!</v>
      </c>
      <c r="G31" s="16"/>
      <c r="H31" s="2"/>
      <c r="I31" s="21" t="s">
        <v>179</v>
      </c>
      <c r="J31" s="237">
        <v>0</v>
      </c>
      <c r="K31" s="16"/>
      <c r="L31" s="313">
        <v>0</v>
      </c>
      <c r="M31" s="14" t="e">
        <f t="shared" si="3"/>
        <v>#DIV/0!</v>
      </c>
      <c r="N31" s="16"/>
    </row>
    <row r="32" spans="1:14" s="126" customFormat="1" ht="12.75" customHeight="1" hidden="1">
      <c r="A32" s="166"/>
      <c r="B32" s="21" t="s">
        <v>111</v>
      </c>
      <c r="C32" s="237"/>
      <c r="D32" s="16"/>
      <c r="E32" s="313">
        <v>0</v>
      </c>
      <c r="F32" s="14" t="e">
        <f t="shared" si="2"/>
        <v>#DIV/0!</v>
      </c>
      <c r="G32" s="16"/>
      <c r="H32" s="2"/>
      <c r="I32" s="21" t="s">
        <v>111</v>
      </c>
      <c r="J32" s="237">
        <v>0</v>
      </c>
      <c r="K32" s="16"/>
      <c r="L32" s="313">
        <v>0</v>
      </c>
      <c r="M32" s="14" t="e">
        <f t="shared" si="3"/>
        <v>#DIV/0!</v>
      </c>
      <c r="N32" s="16"/>
    </row>
    <row r="33" spans="1:14" s="126" customFormat="1" ht="12.75" customHeight="1" hidden="1" thickBot="1">
      <c r="A33" s="166"/>
      <c r="B33" s="22" t="s">
        <v>122</v>
      </c>
      <c r="C33" s="239"/>
      <c r="D33" s="18"/>
      <c r="E33" s="314">
        <v>0</v>
      </c>
      <c r="F33" s="15" t="e">
        <f t="shared" si="2"/>
        <v>#DIV/0!</v>
      </c>
      <c r="G33" s="18"/>
      <c r="H33" s="2"/>
      <c r="I33" s="22" t="s">
        <v>122</v>
      </c>
      <c r="J33" s="239">
        <v>0</v>
      </c>
      <c r="K33" s="18"/>
      <c r="L33" s="314">
        <v>0</v>
      </c>
      <c r="M33" s="15" t="e">
        <f t="shared" si="3"/>
        <v>#DIV/0!</v>
      </c>
      <c r="N33" s="18"/>
    </row>
    <row r="34" spans="1:14" s="303" customFormat="1" ht="12.75" customHeight="1" hidden="1" thickTop="1">
      <c r="A34" s="298"/>
      <c r="B34" s="323"/>
      <c r="C34" s="324">
        <f>SUM(C22:C33)</f>
        <v>0</v>
      </c>
      <c r="D34" s="263"/>
      <c r="E34" s="324">
        <f>SUM(E22:E33)</f>
        <v>0</v>
      </c>
      <c r="F34" s="300" t="e">
        <f t="shared" si="2"/>
        <v>#DIV/0!</v>
      </c>
      <c r="G34" s="263"/>
      <c r="H34" s="322"/>
      <c r="I34" s="323"/>
      <c r="J34" s="262">
        <f>SUM(J22:J33)</f>
        <v>0</v>
      </c>
      <c r="K34" s="263"/>
      <c r="L34" s="324">
        <f>SUM(L22:L33)</f>
        <v>0</v>
      </c>
      <c r="M34" s="300" t="e">
        <f t="shared" si="3"/>
        <v>#DIV/0!</v>
      </c>
      <c r="N34" s="263"/>
    </row>
    <row r="35" spans="1:14" s="126" customFormat="1" ht="12.75" customHeight="1" hidden="1">
      <c r="A35" s="166"/>
      <c r="B35" s="166"/>
      <c r="C35" s="241"/>
      <c r="D35" s="166"/>
      <c r="E35" s="315"/>
      <c r="F35" s="193"/>
      <c r="G35" s="166"/>
      <c r="H35" s="166"/>
      <c r="I35" s="166"/>
      <c r="J35" s="241"/>
      <c r="K35" s="166"/>
      <c r="L35" s="315"/>
      <c r="M35" s="193"/>
      <c r="N35" s="166"/>
    </row>
    <row r="36" spans="1:14" s="126" customFormat="1" ht="12.75" customHeight="1" hidden="1" thickTop="1">
      <c r="A36" s="166"/>
      <c r="B36" s="166"/>
      <c r="C36" s="241"/>
      <c r="D36" s="166"/>
      <c r="E36" s="315"/>
      <c r="F36" s="193"/>
      <c r="G36" s="166"/>
      <c r="H36" s="166"/>
      <c r="I36" s="166"/>
      <c r="J36" s="241"/>
      <c r="K36" s="166"/>
      <c r="L36" s="315"/>
      <c r="M36" s="193"/>
      <c r="N36" s="166"/>
    </row>
    <row r="37" spans="1:14" ht="12.75" customHeight="1" hidden="1">
      <c r="A37" s="3">
        <f>UtilSum!A9</f>
        <v>2010</v>
      </c>
      <c r="B37" s="21" t="s">
        <v>60</v>
      </c>
      <c r="C37" s="237"/>
      <c r="D37" s="16" t="e">
        <f>C37/C22</f>
        <v>#DIV/0!</v>
      </c>
      <c r="E37" s="313">
        <v>0</v>
      </c>
      <c r="F37" s="14" t="e">
        <f>C37/E37</f>
        <v>#DIV/0!</v>
      </c>
      <c r="G37" s="16" t="e">
        <f>E37/E22</f>
        <v>#DIV/0!</v>
      </c>
      <c r="H37" s="3">
        <f>A37</f>
        <v>2010</v>
      </c>
      <c r="I37" s="21" t="s">
        <v>60</v>
      </c>
      <c r="J37" s="237">
        <v>0</v>
      </c>
      <c r="K37" s="16" t="e">
        <f>J37/J22</f>
        <v>#DIV/0!</v>
      </c>
      <c r="L37" s="313">
        <v>0</v>
      </c>
      <c r="M37" s="14" t="e">
        <f>J37/L37</f>
        <v>#DIV/0!</v>
      </c>
      <c r="N37" s="16" t="e">
        <f>L37/L22</f>
        <v>#DIV/0!</v>
      </c>
    </row>
    <row r="38" spans="1:14" ht="12.75" customHeight="1" hidden="1">
      <c r="A38" s="23"/>
      <c r="B38" s="21" t="s">
        <v>103</v>
      </c>
      <c r="C38" s="237"/>
      <c r="D38" s="16" t="e">
        <f aca="true" t="shared" si="4" ref="D38:D49">C38/C23</f>
        <v>#DIV/0!</v>
      </c>
      <c r="E38" s="313">
        <v>0</v>
      </c>
      <c r="F38" s="14" t="e">
        <f aca="true" t="shared" si="5" ref="F38:F49">C38/E38</f>
        <v>#DIV/0!</v>
      </c>
      <c r="G38" s="16" t="e">
        <f aca="true" t="shared" si="6" ref="G38:G49">E38/E23</f>
        <v>#DIV/0!</v>
      </c>
      <c r="H38" s="23"/>
      <c r="I38" s="21" t="s">
        <v>103</v>
      </c>
      <c r="J38" s="237">
        <v>0</v>
      </c>
      <c r="K38" s="16" t="e">
        <f aca="true" t="shared" si="7" ref="K38:K49">J38/J23</f>
        <v>#DIV/0!</v>
      </c>
      <c r="L38" s="313">
        <v>0</v>
      </c>
      <c r="M38" s="14" t="e">
        <f aca="true" t="shared" si="8" ref="M38:M49">J38/L38</f>
        <v>#DIV/0!</v>
      </c>
      <c r="N38" s="16" t="e">
        <f aca="true" t="shared" si="9" ref="N38:N49">L38/L23</f>
        <v>#DIV/0!</v>
      </c>
    </row>
    <row r="39" spans="1:14" ht="12.75" customHeight="1" hidden="1">
      <c r="A39" s="2"/>
      <c r="B39" s="21" t="s">
        <v>98</v>
      </c>
      <c r="C39" s="237"/>
      <c r="D39" s="16" t="e">
        <f t="shared" si="4"/>
        <v>#DIV/0!</v>
      </c>
      <c r="E39" s="313">
        <v>0</v>
      </c>
      <c r="F39" s="14" t="e">
        <f t="shared" si="5"/>
        <v>#DIV/0!</v>
      </c>
      <c r="G39" s="16" t="e">
        <f t="shared" si="6"/>
        <v>#DIV/0!</v>
      </c>
      <c r="H39" s="2"/>
      <c r="I39" s="21" t="s">
        <v>98</v>
      </c>
      <c r="J39" s="237">
        <v>0</v>
      </c>
      <c r="K39" s="16" t="e">
        <f t="shared" si="7"/>
        <v>#DIV/0!</v>
      </c>
      <c r="L39" s="313">
        <v>0</v>
      </c>
      <c r="M39" s="14" t="e">
        <f t="shared" si="8"/>
        <v>#DIV/0!</v>
      </c>
      <c r="N39" s="16" t="e">
        <f t="shared" si="9"/>
        <v>#DIV/0!</v>
      </c>
    </row>
    <row r="40" spans="1:14" ht="12.75" customHeight="1" hidden="1">
      <c r="A40" s="2"/>
      <c r="B40" s="21" t="s">
        <v>99</v>
      </c>
      <c r="C40" s="237"/>
      <c r="D40" s="16" t="e">
        <f t="shared" si="4"/>
        <v>#DIV/0!</v>
      </c>
      <c r="E40" s="313">
        <v>0</v>
      </c>
      <c r="F40" s="14" t="e">
        <f t="shared" si="5"/>
        <v>#DIV/0!</v>
      </c>
      <c r="G40" s="16" t="e">
        <f t="shared" si="6"/>
        <v>#DIV/0!</v>
      </c>
      <c r="H40" s="2"/>
      <c r="I40" s="21" t="s">
        <v>99</v>
      </c>
      <c r="J40" s="237">
        <v>0</v>
      </c>
      <c r="K40" s="16" t="e">
        <f t="shared" si="7"/>
        <v>#DIV/0!</v>
      </c>
      <c r="L40" s="313">
        <v>0</v>
      </c>
      <c r="M40" s="14" t="e">
        <f t="shared" si="8"/>
        <v>#DIV/0!</v>
      </c>
      <c r="N40" s="16" t="e">
        <f t="shared" si="9"/>
        <v>#DIV/0!</v>
      </c>
    </row>
    <row r="41" spans="1:14" ht="12.75" customHeight="1" hidden="1">
      <c r="A41" s="2"/>
      <c r="B41" s="21" t="s">
        <v>100</v>
      </c>
      <c r="C41" s="237"/>
      <c r="D41" s="16" t="e">
        <f t="shared" si="4"/>
        <v>#DIV/0!</v>
      </c>
      <c r="E41" s="313">
        <v>0</v>
      </c>
      <c r="F41" s="14" t="e">
        <f t="shared" si="5"/>
        <v>#DIV/0!</v>
      </c>
      <c r="G41" s="16" t="e">
        <f t="shared" si="6"/>
        <v>#DIV/0!</v>
      </c>
      <c r="H41" s="2"/>
      <c r="I41" s="21" t="s">
        <v>100</v>
      </c>
      <c r="J41" s="237">
        <v>0</v>
      </c>
      <c r="K41" s="16" t="e">
        <f t="shared" si="7"/>
        <v>#DIV/0!</v>
      </c>
      <c r="L41" s="313">
        <v>0</v>
      </c>
      <c r="M41" s="14" t="e">
        <f t="shared" si="8"/>
        <v>#DIV/0!</v>
      </c>
      <c r="N41" s="16" t="e">
        <f t="shared" si="9"/>
        <v>#DIV/0!</v>
      </c>
    </row>
    <row r="42" spans="1:14" ht="12.75" customHeight="1" hidden="1">
      <c r="A42" s="2"/>
      <c r="B42" s="21" t="s">
        <v>101</v>
      </c>
      <c r="C42" s="237"/>
      <c r="D42" s="16" t="e">
        <f t="shared" si="4"/>
        <v>#DIV/0!</v>
      </c>
      <c r="E42" s="313">
        <v>0</v>
      </c>
      <c r="F42" s="14" t="e">
        <f t="shared" si="5"/>
        <v>#DIV/0!</v>
      </c>
      <c r="G42" s="16" t="e">
        <f t="shared" si="6"/>
        <v>#DIV/0!</v>
      </c>
      <c r="H42" s="2"/>
      <c r="I42" s="21" t="s">
        <v>101</v>
      </c>
      <c r="J42" s="237">
        <v>0</v>
      </c>
      <c r="K42" s="16" t="e">
        <f t="shared" si="7"/>
        <v>#DIV/0!</v>
      </c>
      <c r="L42" s="313">
        <v>0</v>
      </c>
      <c r="M42" s="14" t="e">
        <f t="shared" si="8"/>
        <v>#DIV/0!</v>
      </c>
      <c r="N42" s="16" t="e">
        <f t="shared" si="9"/>
        <v>#DIV/0!</v>
      </c>
    </row>
    <row r="43" spans="1:14" ht="12.75" customHeight="1" hidden="1">
      <c r="A43" s="2"/>
      <c r="B43" s="21" t="s">
        <v>102</v>
      </c>
      <c r="C43" s="237"/>
      <c r="D43" s="16" t="e">
        <f t="shared" si="4"/>
        <v>#DIV/0!</v>
      </c>
      <c r="E43" s="313">
        <v>0</v>
      </c>
      <c r="F43" s="14" t="e">
        <f t="shared" si="5"/>
        <v>#DIV/0!</v>
      </c>
      <c r="G43" s="16" t="e">
        <f t="shared" si="6"/>
        <v>#DIV/0!</v>
      </c>
      <c r="H43" s="2"/>
      <c r="I43" s="21" t="s">
        <v>102</v>
      </c>
      <c r="J43" s="237">
        <v>0</v>
      </c>
      <c r="K43" s="16" t="e">
        <f t="shared" si="7"/>
        <v>#DIV/0!</v>
      </c>
      <c r="L43" s="313">
        <v>0</v>
      </c>
      <c r="M43" s="14" t="e">
        <f t="shared" si="8"/>
        <v>#DIV/0!</v>
      </c>
      <c r="N43" s="16" t="e">
        <f t="shared" si="9"/>
        <v>#DIV/0!</v>
      </c>
    </row>
    <row r="44" spans="1:14" ht="12.75" customHeight="1" hidden="1">
      <c r="A44" s="2"/>
      <c r="B44" s="21" t="s">
        <v>157</v>
      </c>
      <c r="C44" s="237"/>
      <c r="D44" s="16" t="e">
        <f t="shared" si="4"/>
        <v>#DIV/0!</v>
      </c>
      <c r="E44" s="313">
        <v>0</v>
      </c>
      <c r="F44" s="14" t="e">
        <f t="shared" si="5"/>
        <v>#DIV/0!</v>
      </c>
      <c r="G44" s="16" t="e">
        <f t="shared" si="6"/>
        <v>#DIV/0!</v>
      </c>
      <c r="H44" s="2"/>
      <c r="I44" s="21" t="s">
        <v>157</v>
      </c>
      <c r="J44" s="237">
        <v>0</v>
      </c>
      <c r="K44" s="16" t="e">
        <f t="shared" si="7"/>
        <v>#DIV/0!</v>
      </c>
      <c r="L44" s="313">
        <v>0</v>
      </c>
      <c r="M44" s="14" t="e">
        <f t="shared" si="8"/>
        <v>#DIV/0!</v>
      </c>
      <c r="N44" s="16" t="e">
        <f t="shared" si="9"/>
        <v>#DIV/0!</v>
      </c>
    </row>
    <row r="45" spans="1:14" ht="12.75" customHeight="1" hidden="1">
      <c r="A45" s="2"/>
      <c r="B45" s="21" t="s">
        <v>158</v>
      </c>
      <c r="C45" s="237"/>
      <c r="D45" s="16" t="e">
        <f t="shared" si="4"/>
        <v>#DIV/0!</v>
      </c>
      <c r="E45" s="313">
        <v>0</v>
      </c>
      <c r="F45" s="14" t="e">
        <f t="shared" si="5"/>
        <v>#DIV/0!</v>
      </c>
      <c r="G45" s="16" t="e">
        <f t="shared" si="6"/>
        <v>#DIV/0!</v>
      </c>
      <c r="H45" s="2"/>
      <c r="I45" s="21" t="s">
        <v>158</v>
      </c>
      <c r="J45" s="237">
        <v>0</v>
      </c>
      <c r="K45" s="16" t="e">
        <f t="shared" si="7"/>
        <v>#DIV/0!</v>
      </c>
      <c r="L45" s="313">
        <v>0</v>
      </c>
      <c r="M45" s="14" t="e">
        <f t="shared" si="8"/>
        <v>#DIV/0!</v>
      </c>
      <c r="N45" s="16" t="e">
        <f t="shared" si="9"/>
        <v>#DIV/0!</v>
      </c>
    </row>
    <row r="46" spans="1:14" ht="12.75" customHeight="1" hidden="1">
      <c r="A46" s="2"/>
      <c r="B46" s="21" t="s">
        <v>179</v>
      </c>
      <c r="C46" s="237"/>
      <c r="D46" s="16" t="e">
        <f t="shared" si="4"/>
        <v>#DIV/0!</v>
      </c>
      <c r="E46" s="313">
        <v>0</v>
      </c>
      <c r="F46" s="14" t="e">
        <f t="shared" si="5"/>
        <v>#DIV/0!</v>
      </c>
      <c r="G46" s="16" t="e">
        <f t="shared" si="6"/>
        <v>#DIV/0!</v>
      </c>
      <c r="H46" s="2"/>
      <c r="I46" s="21" t="s">
        <v>179</v>
      </c>
      <c r="J46" s="237">
        <v>0</v>
      </c>
      <c r="K46" s="16" t="e">
        <f t="shared" si="7"/>
        <v>#DIV/0!</v>
      </c>
      <c r="L46" s="313">
        <v>0</v>
      </c>
      <c r="M46" s="14" t="e">
        <f t="shared" si="8"/>
        <v>#DIV/0!</v>
      </c>
      <c r="N46" s="16" t="e">
        <f t="shared" si="9"/>
        <v>#DIV/0!</v>
      </c>
    </row>
    <row r="47" spans="1:14" ht="12.75" customHeight="1" hidden="1">
      <c r="A47" s="2"/>
      <c r="B47" s="21" t="s">
        <v>111</v>
      </c>
      <c r="C47" s="237"/>
      <c r="D47" s="16" t="e">
        <f t="shared" si="4"/>
        <v>#DIV/0!</v>
      </c>
      <c r="E47" s="313">
        <v>0</v>
      </c>
      <c r="F47" s="14" t="e">
        <f t="shared" si="5"/>
        <v>#DIV/0!</v>
      </c>
      <c r="G47" s="16" t="e">
        <f t="shared" si="6"/>
        <v>#DIV/0!</v>
      </c>
      <c r="H47" s="2"/>
      <c r="I47" s="21" t="s">
        <v>111</v>
      </c>
      <c r="J47" s="237">
        <v>0</v>
      </c>
      <c r="K47" s="16" t="e">
        <f t="shared" si="7"/>
        <v>#DIV/0!</v>
      </c>
      <c r="L47" s="313">
        <v>0</v>
      </c>
      <c r="M47" s="14" t="e">
        <f t="shared" si="8"/>
        <v>#DIV/0!</v>
      </c>
      <c r="N47" s="16" t="e">
        <f t="shared" si="9"/>
        <v>#DIV/0!</v>
      </c>
    </row>
    <row r="48" spans="1:14" ht="12.75" customHeight="1" hidden="1" thickBot="1">
      <c r="A48" s="2"/>
      <c r="B48" s="22" t="s">
        <v>122</v>
      </c>
      <c r="C48" s="239"/>
      <c r="D48" s="18" t="e">
        <f t="shared" si="4"/>
        <v>#DIV/0!</v>
      </c>
      <c r="E48" s="314">
        <v>0</v>
      </c>
      <c r="F48" s="15" t="e">
        <f t="shared" si="5"/>
        <v>#DIV/0!</v>
      </c>
      <c r="G48" s="18" t="e">
        <f t="shared" si="6"/>
        <v>#DIV/0!</v>
      </c>
      <c r="H48" s="2"/>
      <c r="I48" s="22" t="s">
        <v>122</v>
      </c>
      <c r="J48" s="239">
        <v>0</v>
      </c>
      <c r="K48" s="18" t="e">
        <f t="shared" si="7"/>
        <v>#DIV/0!</v>
      </c>
      <c r="L48" s="314">
        <v>0</v>
      </c>
      <c r="M48" s="15" t="e">
        <f t="shared" si="8"/>
        <v>#DIV/0!</v>
      </c>
      <c r="N48" s="18" t="e">
        <f t="shared" si="9"/>
        <v>#DIV/0!</v>
      </c>
    </row>
    <row r="49" spans="1:14" s="325" customFormat="1" ht="12.75" customHeight="1" hidden="1" thickTop="1">
      <c r="A49" s="322"/>
      <c r="B49" s="323"/>
      <c r="C49" s="324">
        <f>SUM(C37:C48)</f>
        <v>0</v>
      </c>
      <c r="D49" s="263" t="e">
        <f t="shared" si="4"/>
        <v>#DIV/0!</v>
      </c>
      <c r="E49" s="324">
        <f>SUM(E37:E48)</f>
        <v>0</v>
      </c>
      <c r="F49" s="300" t="e">
        <f t="shared" si="5"/>
        <v>#DIV/0!</v>
      </c>
      <c r="G49" s="263" t="e">
        <f t="shared" si="6"/>
        <v>#DIV/0!</v>
      </c>
      <c r="H49" s="322"/>
      <c r="I49" s="323"/>
      <c r="J49" s="324">
        <f>SUM(J37:J48)</f>
        <v>0</v>
      </c>
      <c r="K49" s="263" t="e">
        <f t="shared" si="7"/>
        <v>#DIV/0!</v>
      </c>
      <c r="L49" s="324">
        <f>SUM(L37:L48)</f>
        <v>0</v>
      </c>
      <c r="M49" s="300" t="e">
        <f t="shared" si="8"/>
        <v>#DIV/0!</v>
      </c>
      <c r="N49" s="263" t="e">
        <f t="shared" si="9"/>
        <v>#DIV/0!</v>
      </c>
    </row>
    <row r="50" spans="1:14" ht="12.75" customHeight="1" hidden="1">
      <c r="A50" s="1"/>
      <c r="B50" s="4"/>
      <c r="C50" s="240"/>
      <c r="D50" s="8"/>
      <c r="E50" s="316"/>
      <c r="F50" s="6"/>
      <c r="G50" s="2"/>
      <c r="H50" s="1"/>
      <c r="I50" s="4"/>
      <c r="J50" s="240"/>
      <c r="K50" s="8"/>
      <c r="L50" s="316"/>
      <c r="M50" s="6"/>
      <c r="N50" s="2"/>
    </row>
    <row r="51" spans="1:14" ht="12.75" customHeight="1" hidden="1">
      <c r="A51" s="1"/>
      <c r="B51" s="17"/>
      <c r="C51" s="309"/>
      <c r="D51" s="13"/>
      <c r="E51" s="310"/>
      <c r="F51" s="6"/>
      <c r="G51" s="2"/>
      <c r="H51" s="1"/>
      <c r="I51" s="17"/>
      <c r="J51" s="309"/>
      <c r="K51" s="13"/>
      <c r="L51" s="310"/>
      <c r="M51" s="6"/>
      <c r="N51" s="2"/>
    </row>
    <row r="52" spans="1:14" ht="12.75" customHeight="1" thickTop="1">
      <c r="A52" s="3">
        <f>UtilSum!A11</f>
        <v>2011</v>
      </c>
      <c r="B52" s="21" t="s">
        <v>60</v>
      </c>
      <c r="C52" s="237"/>
      <c r="D52" s="16" t="e">
        <f>C52/C37</f>
        <v>#DIV/0!</v>
      </c>
      <c r="E52" s="313"/>
      <c r="F52" s="14" t="e">
        <f>C52/E52</f>
        <v>#DIV/0!</v>
      </c>
      <c r="G52" s="16" t="e">
        <f>E52/E37</f>
        <v>#DIV/0!</v>
      </c>
      <c r="H52" s="3">
        <f>A52</f>
        <v>2011</v>
      </c>
      <c r="I52" s="21" t="s">
        <v>60</v>
      </c>
      <c r="J52" s="237"/>
      <c r="K52" s="16" t="e">
        <f>J52/J37</f>
        <v>#DIV/0!</v>
      </c>
      <c r="L52" s="313"/>
      <c r="M52" s="14" t="e">
        <f>J52/L52</f>
        <v>#DIV/0!</v>
      </c>
      <c r="N52" s="16" t="e">
        <f>L52/L37</f>
        <v>#DIV/0!</v>
      </c>
    </row>
    <row r="53" spans="1:14" ht="15.75">
      <c r="A53" s="23"/>
      <c r="B53" s="21" t="s">
        <v>103</v>
      </c>
      <c r="C53" s="237"/>
      <c r="D53" s="16" t="e">
        <f aca="true" t="shared" si="10" ref="D53:D64">C53/C38</f>
        <v>#DIV/0!</v>
      </c>
      <c r="E53" s="313"/>
      <c r="F53" s="14" t="e">
        <f aca="true" t="shared" si="11" ref="F53:F64">C53/E53</f>
        <v>#DIV/0!</v>
      </c>
      <c r="G53" s="16" t="e">
        <f aca="true" t="shared" si="12" ref="G53:G64">E53/E38</f>
        <v>#DIV/0!</v>
      </c>
      <c r="H53" s="23"/>
      <c r="I53" s="21" t="s">
        <v>103</v>
      </c>
      <c r="J53" s="237"/>
      <c r="K53" s="16" t="e">
        <f aca="true" t="shared" si="13" ref="K53:K64">J53/J38</f>
        <v>#DIV/0!</v>
      </c>
      <c r="L53" s="313"/>
      <c r="M53" s="14" t="e">
        <f aca="true" t="shared" si="14" ref="M53:M64">J53/L53</f>
        <v>#DIV/0!</v>
      </c>
      <c r="N53" s="16" t="e">
        <f aca="true" t="shared" si="15" ref="N53:N64">L53/L38</f>
        <v>#DIV/0!</v>
      </c>
    </row>
    <row r="54" spans="1:14" ht="15.75">
      <c r="A54" s="2"/>
      <c r="B54" s="21" t="s">
        <v>98</v>
      </c>
      <c r="C54" s="237"/>
      <c r="D54" s="16" t="e">
        <f t="shared" si="10"/>
        <v>#DIV/0!</v>
      </c>
      <c r="E54" s="313"/>
      <c r="F54" s="14" t="e">
        <f t="shared" si="11"/>
        <v>#DIV/0!</v>
      </c>
      <c r="G54" s="16" t="e">
        <f t="shared" si="12"/>
        <v>#DIV/0!</v>
      </c>
      <c r="H54" s="2"/>
      <c r="I54" s="21" t="s">
        <v>98</v>
      </c>
      <c r="J54" s="237"/>
      <c r="K54" s="16" t="e">
        <f t="shared" si="13"/>
        <v>#DIV/0!</v>
      </c>
      <c r="L54" s="313"/>
      <c r="M54" s="14" t="e">
        <f t="shared" si="14"/>
        <v>#DIV/0!</v>
      </c>
      <c r="N54" s="16" t="e">
        <f t="shared" si="15"/>
        <v>#DIV/0!</v>
      </c>
    </row>
    <row r="55" spans="1:14" ht="15.75">
      <c r="A55" s="2"/>
      <c r="B55" s="21" t="s">
        <v>99</v>
      </c>
      <c r="C55" s="237"/>
      <c r="D55" s="16" t="e">
        <f t="shared" si="10"/>
        <v>#DIV/0!</v>
      </c>
      <c r="E55" s="313"/>
      <c r="F55" s="14" t="e">
        <f t="shared" si="11"/>
        <v>#DIV/0!</v>
      </c>
      <c r="G55" s="16" t="e">
        <f t="shared" si="12"/>
        <v>#DIV/0!</v>
      </c>
      <c r="H55" s="2"/>
      <c r="I55" s="21" t="s">
        <v>99</v>
      </c>
      <c r="J55" s="237"/>
      <c r="K55" s="16" t="e">
        <f t="shared" si="13"/>
        <v>#DIV/0!</v>
      </c>
      <c r="L55" s="313"/>
      <c r="M55" s="14" t="e">
        <f t="shared" si="14"/>
        <v>#DIV/0!</v>
      </c>
      <c r="N55" s="16" t="e">
        <f t="shared" si="15"/>
        <v>#DIV/0!</v>
      </c>
    </row>
    <row r="56" spans="1:14" ht="15.75">
      <c r="A56" s="2"/>
      <c r="B56" s="21" t="s">
        <v>100</v>
      </c>
      <c r="C56" s="237"/>
      <c r="D56" s="16" t="e">
        <f t="shared" si="10"/>
        <v>#DIV/0!</v>
      </c>
      <c r="E56" s="313"/>
      <c r="F56" s="14" t="e">
        <f t="shared" si="11"/>
        <v>#DIV/0!</v>
      </c>
      <c r="G56" s="16" t="e">
        <f t="shared" si="12"/>
        <v>#DIV/0!</v>
      </c>
      <c r="H56" s="2"/>
      <c r="I56" s="21" t="s">
        <v>100</v>
      </c>
      <c r="J56" s="237"/>
      <c r="K56" s="16" t="e">
        <f t="shared" si="13"/>
        <v>#DIV/0!</v>
      </c>
      <c r="L56" s="313"/>
      <c r="M56" s="14" t="e">
        <f t="shared" si="14"/>
        <v>#DIV/0!</v>
      </c>
      <c r="N56" s="16" t="e">
        <f t="shared" si="15"/>
        <v>#DIV/0!</v>
      </c>
    </row>
    <row r="57" spans="1:14" ht="15.75">
      <c r="A57" s="2"/>
      <c r="B57" s="21" t="s">
        <v>101</v>
      </c>
      <c r="C57" s="237"/>
      <c r="D57" s="16" t="e">
        <f t="shared" si="10"/>
        <v>#DIV/0!</v>
      </c>
      <c r="E57" s="313"/>
      <c r="F57" s="14" t="e">
        <f t="shared" si="11"/>
        <v>#DIV/0!</v>
      </c>
      <c r="G57" s="16" t="e">
        <f t="shared" si="12"/>
        <v>#DIV/0!</v>
      </c>
      <c r="H57" s="2"/>
      <c r="I57" s="21" t="s">
        <v>101</v>
      </c>
      <c r="J57" s="237"/>
      <c r="K57" s="16" t="e">
        <f t="shared" si="13"/>
        <v>#DIV/0!</v>
      </c>
      <c r="L57" s="313"/>
      <c r="M57" s="14" t="e">
        <f t="shared" si="14"/>
        <v>#DIV/0!</v>
      </c>
      <c r="N57" s="16" t="e">
        <f t="shared" si="15"/>
        <v>#DIV/0!</v>
      </c>
    </row>
    <row r="58" spans="1:14" ht="15.75">
      <c r="A58" s="2"/>
      <c r="B58" s="21" t="s">
        <v>102</v>
      </c>
      <c r="C58" s="237"/>
      <c r="D58" s="16" t="e">
        <f t="shared" si="10"/>
        <v>#DIV/0!</v>
      </c>
      <c r="E58" s="313"/>
      <c r="F58" s="14" t="e">
        <f t="shared" si="11"/>
        <v>#DIV/0!</v>
      </c>
      <c r="G58" s="16" t="e">
        <f t="shared" si="12"/>
        <v>#DIV/0!</v>
      </c>
      <c r="H58" s="2"/>
      <c r="I58" s="21" t="s">
        <v>102</v>
      </c>
      <c r="J58" s="237"/>
      <c r="K58" s="16" t="e">
        <f t="shared" si="13"/>
        <v>#DIV/0!</v>
      </c>
      <c r="L58" s="313"/>
      <c r="M58" s="14" t="e">
        <f t="shared" si="14"/>
        <v>#DIV/0!</v>
      </c>
      <c r="N58" s="16" t="e">
        <f t="shared" si="15"/>
        <v>#DIV/0!</v>
      </c>
    </row>
    <row r="59" spans="1:14" ht="15.75">
      <c r="A59" s="2"/>
      <c r="B59" s="21" t="s">
        <v>157</v>
      </c>
      <c r="C59" s="237"/>
      <c r="D59" s="16" t="e">
        <f t="shared" si="10"/>
        <v>#DIV/0!</v>
      </c>
      <c r="E59" s="313"/>
      <c r="F59" s="14" t="e">
        <f t="shared" si="11"/>
        <v>#DIV/0!</v>
      </c>
      <c r="G59" s="16" t="e">
        <f t="shared" si="12"/>
        <v>#DIV/0!</v>
      </c>
      <c r="H59" s="2"/>
      <c r="I59" s="21" t="s">
        <v>157</v>
      </c>
      <c r="J59" s="237"/>
      <c r="K59" s="16" t="e">
        <f t="shared" si="13"/>
        <v>#DIV/0!</v>
      </c>
      <c r="L59" s="313"/>
      <c r="M59" s="14" t="e">
        <f t="shared" si="14"/>
        <v>#DIV/0!</v>
      </c>
      <c r="N59" s="16" t="e">
        <f t="shared" si="15"/>
        <v>#DIV/0!</v>
      </c>
    </row>
    <row r="60" spans="1:14" ht="15.75">
      <c r="A60" s="2"/>
      <c r="B60" s="21" t="s">
        <v>158</v>
      </c>
      <c r="C60" s="237"/>
      <c r="D60" s="16" t="e">
        <f t="shared" si="10"/>
        <v>#DIV/0!</v>
      </c>
      <c r="E60" s="313"/>
      <c r="F60" s="14" t="e">
        <f t="shared" si="11"/>
        <v>#DIV/0!</v>
      </c>
      <c r="G60" s="16" t="e">
        <f t="shared" si="12"/>
        <v>#DIV/0!</v>
      </c>
      <c r="H60" s="2"/>
      <c r="I60" s="21" t="s">
        <v>158</v>
      </c>
      <c r="J60" s="237"/>
      <c r="K60" s="16" t="e">
        <f t="shared" si="13"/>
        <v>#DIV/0!</v>
      </c>
      <c r="L60" s="313"/>
      <c r="M60" s="14" t="e">
        <f t="shared" si="14"/>
        <v>#DIV/0!</v>
      </c>
      <c r="N60" s="16" t="e">
        <f t="shared" si="15"/>
        <v>#DIV/0!</v>
      </c>
    </row>
    <row r="61" spans="1:14" ht="15.75">
      <c r="A61" s="2"/>
      <c r="B61" s="21" t="s">
        <v>179</v>
      </c>
      <c r="C61" s="237"/>
      <c r="D61" s="16" t="e">
        <f t="shared" si="10"/>
        <v>#DIV/0!</v>
      </c>
      <c r="E61" s="313"/>
      <c r="F61" s="14" t="e">
        <f t="shared" si="11"/>
        <v>#DIV/0!</v>
      </c>
      <c r="G61" s="16" t="e">
        <f t="shared" si="12"/>
        <v>#DIV/0!</v>
      </c>
      <c r="H61" s="2"/>
      <c r="I61" s="21" t="s">
        <v>179</v>
      </c>
      <c r="J61" s="237"/>
      <c r="K61" s="16" t="e">
        <f t="shared" si="13"/>
        <v>#DIV/0!</v>
      </c>
      <c r="L61" s="313"/>
      <c r="M61" s="14" t="e">
        <f t="shared" si="14"/>
        <v>#DIV/0!</v>
      </c>
      <c r="N61" s="16" t="e">
        <f t="shared" si="15"/>
        <v>#DIV/0!</v>
      </c>
    </row>
    <row r="62" spans="1:14" ht="15.75">
      <c r="A62" s="2"/>
      <c r="B62" s="21" t="s">
        <v>111</v>
      </c>
      <c r="C62" s="237"/>
      <c r="D62" s="16" t="e">
        <f t="shared" si="10"/>
        <v>#DIV/0!</v>
      </c>
      <c r="E62" s="313"/>
      <c r="F62" s="14" t="e">
        <f t="shared" si="11"/>
        <v>#DIV/0!</v>
      </c>
      <c r="G62" s="16" t="e">
        <f t="shared" si="12"/>
        <v>#DIV/0!</v>
      </c>
      <c r="H62" s="2"/>
      <c r="I62" s="21" t="s">
        <v>111</v>
      </c>
      <c r="J62" s="237"/>
      <c r="K62" s="16" t="e">
        <f t="shared" si="13"/>
        <v>#DIV/0!</v>
      </c>
      <c r="L62" s="313"/>
      <c r="M62" s="14" t="e">
        <f t="shared" si="14"/>
        <v>#DIV/0!</v>
      </c>
      <c r="N62" s="16" t="e">
        <f t="shared" si="15"/>
        <v>#DIV/0!</v>
      </c>
    </row>
    <row r="63" spans="1:14" ht="16.5" thickBot="1">
      <c r="A63" s="2"/>
      <c r="B63" s="22" t="s">
        <v>122</v>
      </c>
      <c r="C63" s="239"/>
      <c r="D63" s="18" t="e">
        <f t="shared" si="10"/>
        <v>#DIV/0!</v>
      </c>
      <c r="E63" s="314"/>
      <c r="F63" s="15" t="e">
        <f t="shared" si="11"/>
        <v>#DIV/0!</v>
      </c>
      <c r="G63" s="18" t="e">
        <f t="shared" si="12"/>
        <v>#DIV/0!</v>
      </c>
      <c r="H63" s="2"/>
      <c r="I63" s="22" t="s">
        <v>122</v>
      </c>
      <c r="J63" s="239"/>
      <c r="K63" s="18" t="e">
        <f t="shared" si="13"/>
        <v>#DIV/0!</v>
      </c>
      <c r="L63" s="314"/>
      <c r="M63" s="15" t="e">
        <f t="shared" si="14"/>
        <v>#DIV/0!</v>
      </c>
      <c r="N63" s="18" t="e">
        <f t="shared" si="15"/>
        <v>#DIV/0!</v>
      </c>
    </row>
    <row r="64" spans="1:14" s="325" customFormat="1" ht="15.75" customHeight="1" thickTop="1">
      <c r="A64" s="322"/>
      <c r="B64" s="323"/>
      <c r="C64" s="262">
        <f>SUM(C52:C63)</f>
        <v>0</v>
      </c>
      <c r="D64" s="263" t="e">
        <f t="shared" si="10"/>
        <v>#DIV/0!</v>
      </c>
      <c r="E64" s="324">
        <f>SUM(E52:E63)</f>
        <v>0</v>
      </c>
      <c r="F64" s="300" t="e">
        <f t="shared" si="11"/>
        <v>#DIV/0!</v>
      </c>
      <c r="G64" s="263" t="e">
        <f t="shared" si="12"/>
        <v>#DIV/0!</v>
      </c>
      <c r="H64" s="322"/>
      <c r="I64" s="323"/>
      <c r="J64" s="262">
        <f>SUM(J52:J63)</f>
        <v>0</v>
      </c>
      <c r="K64" s="263" t="e">
        <f t="shared" si="13"/>
        <v>#DIV/0!</v>
      </c>
      <c r="L64" s="324">
        <f>SUM(L52:L63)</f>
        <v>0</v>
      </c>
      <c r="M64" s="300" t="e">
        <f t="shared" si="14"/>
        <v>#DIV/0!</v>
      </c>
      <c r="N64" s="263" t="e">
        <f t="shared" si="15"/>
        <v>#DIV/0!</v>
      </c>
    </row>
    <row r="65" spans="1:14" ht="15.75">
      <c r="A65" s="2"/>
      <c r="B65" s="4"/>
      <c r="C65" s="240"/>
      <c r="D65" s="16"/>
      <c r="E65" s="308"/>
      <c r="F65" s="14"/>
      <c r="G65" s="16"/>
      <c r="H65" s="2"/>
      <c r="I65" s="4"/>
      <c r="J65" s="240"/>
      <c r="K65" s="16"/>
      <c r="L65" s="308"/>
      <c r="M65" s="14"/>
      <c r="N65" s="16"/>
    </row>
    <row r="66" spans="1:14" ht="15.75">
      <c r="A66" s="2"/>
      <c r="B66" s="4"/>
      <c r="C66" s="240"/>
      <c r="D66" s="16"/>
      <c r="E66" s="308"/>
      <c r="F66" s="14"/>
      <c r="G66" s="16"/>
      <c r="H66" s="2"/>
      <c r="I66" s="4"/>
      <c r="J66" s="240"/>
      <c r="K66" s="16"/>
      <c r="L66" s="308"/>
      <c r="M66" s="14"/>
      <c r="N66" s="16"/>
    </row>
    <row r="67" spans="1:14" ht="15.75">
      <c r="A67" s="3">
        <f>1+A52</f>
        <v>2012</v>
      </c>
      <c r="B67" s="21" t="s">
        <v>60</v>
      </c>
      <c r="C67" s="237"/>
      <c r="D67" s="16" t="e">
        <f>C67/C52</f>
        <v>#DIV/0!</v>
      </c>
      <c r="E67" s="313"/>
      <c r="F67" s="14" t="e">
        <f>C67/E67</f>
        <v>#DIV/0!</v>
      </c>
      <c r="G67" s="16" t="e">
        <f>E67/E52</f>
        <v>#DIV/0!</v>
      </c>
      <c r="H67" s="3">
        <f>A67</f>
        <v>2012</v>
      </c>
      <c r="I67" s="21" t="s">
        <v>60</v>
      </c>
      <c r="J67" s="237"/>
      <c r="K67" s="16" t="e">
        <f>J67/J52</f>
        <v>#DIV/0!</v>
      </c>
      <c r="L67" s="313"/>
      <c r="M67" s="14" t="e">
        <f>J67/L67</f>
        <v>#DIV/0!</v>
      </c>
      <c r="N67" s="16" t="e">
        <f>L67/L52</f>
        <v>#DIV/0!</v>
      </c>
    </row>
    <row r="68" spans="1:14" ht="15.75">
      <c r="A68" s="23"/>
      <c r="B68" s="21" t="s">
        <v>103</v>
      </c>
      <c r="C68" s="237"/>
      <c r="D68" s="16" t="e">
        <f aca="true" t="shared" si="16" ref="D68:D79">C68/C53</f>
        <v>#DIV/0!</v>
      </c>
      <c r="E68" s="313"/>
      <c r="F68" s="14" t="e">
        <f aca="true" t="shared" si="17" ref="F68:F79">C68/E68</f>
        <v>#DIV/0!</v>
      </c>
      <c r="G68" s="16" t="e">
        <f aca="true" t="shared" si="18" ref="G68:G78">E68/E53</f>
        <v>#DIV/0!</v>
      </c>
      <c r="H68" s="23"/>
      <c r="I68" s="21" t="s">
        <v>103</v>
      </c>
      <c r="J68" s="237"/>
      <c r="K68" s="16" t="e">
        <f aca="true" t="shared" si="19" ref="K68:K79">J68/J53</f>
        <v>#DIV/0!</v>
      </c>
      <c r="L68" s="313"/>
      <c r="M68" s="14" t="e">
        <f aca="true" t="shared" si="20" ref="M68:M79">J68/L68</f>
        <v>#DIV/0!</v>
      </c>
      <c r="N68" s="16" t="e">
        <f aca="true" t="shared" si="21" ref="N68:N78">L68/L53</f>
        <v>#DIV/0!</v>
      </c>
    </row>
    <row r="69" spans="1:14" ht="15.75">
      <c r="A69" s="2"/>
      <c r="B69" s="21" t="s">
        <v>98</v>
      </c>
      <c r="C69" s="237"/>
      <c r="D69" s="16" t="e">
        <f t="shared" si="16"/>
        <v>#DIV/0!</v>
      </c>
      <c r="E69" s="313"/>
      <c r="F69" s="14" t="e">
        <f t="shared" si="17"/>
        <v>#DIV/0!</v>
      </c>
      <c r="G69" s="16" t="e">
        <f t="shared" si="18"/>
        <v>#DIV/0!</v>
      </c>
      <c r="H69" s="2"/>
      <c r="I69" s="21" t="s">
        <v>98</v>
      </c>
      <c r="J69" s="237"/>
      <c r="K69" s="16" t="e">
        <f t="shared" si="19"/>
        <v>#DIV/0!</v>
      </c>
      <c r="L69" s="313"/>
      <c r="M69" s="14" t="e">
        <f t="shared" si="20"/>
        <v>#DIV/0!</v>
      </c>
      <c r="N69" s="16" t="e">
        <f t="shared" si="21"/>
        <v>#DIV/0!</v>
      </c>
    </row>
    <row r="70" spans="1:14" ht="15.75">
      <c r="A70" s="2"/>
      <c r="B70" s="21" t="s">
        <v>99</v>
      </c>
      <c r="C70" s="237"/>
      <c r="D70" s="16" t="e">
        <f t="shared" si="16"/>
        <v>#DIV/0!</v>
      </c>
      <c r="E70" s="313"/>
      <c r="F70" s="14" t="e">
        <f t="shared" si="17"/>
        <v>#DIV/0!</v>
      </c>
      <c r="G70" s="16" t="e">
        <f t="shared" si="18"/>
        <v>#DIV/0!</v>
      </c>
      <c r="H70" s="2"/>
      <c r="I70" s="21" t="s">
        <v>99</v>
      </c>
      <c r="J70" s="237"/>
      <c r="K70" s="16" t="e">
        <f t="shared" si="19"/>
        <v>#DIV/0!</v>
      </c>
      <c r="L70" s="313"/>
      <c r="M70" s="14" t="e">
        <f t="shared" si="20"/>
        <v>#DIV/0!</v>
      </c>
      <c r="N70" s="16" t="e">
        <f t="shared" si="21"/>
        <v>#DIV/0!</v>
      </c>
    </row>
    <row r="71" spans="1:14" ht="15.75">
      <c r="A71" s="2"/>
      <c r="B71" s="21" t="s">
        <v>100</v>
      </c>
      <c r="C71" s="237"/>
      <c r="D71" s="16" t="e">
        <f t="shared" si="16"/>
        <v>#DIV/0!</v>
      </c>
      <c r="E71" s="313"/>
      <c r="F71" s="14" t="e">
        <f t="shared" si="17"/>
        <v>#DIV/0!</v>
      </c>
      <c r="G71" s="16" t="e">
        <f t="shared" si="18"/>
        <v>#DIV/0!</v>
      </c>
      <c r="H71" s="2"/>
      <c r="I71" s="21" t="s">
        <v>100</v>
      </c>
      <c r="J71" s="237"/>
      <c r="K71" s="16" t="e">
        <f t="shared" si="19"/>
        <v>#DIV/0!</v>
      </c>
      <c r="L71" s="313"/>
      <c r="M71" s="14" t="e">
        <f t="shared" si="20"/>
        <v>#DIV/0!</v>
      </c>
      <c r="N71" s="16" t="e">
        <f t="shared" si="21"/>
        <v>#DIV/0!</v>
      </c>
    </row>
    <row r="72" spans="1:14" ht="15.75">
      <c r="A72" s="2"/>
      <c r="B72" s="21" t="s">
        <v>101</v>
      </c>
      <c r="C72" s="237"/>
      <c r="D72" s="16" t="e">
        <f t="shared" si="16"/>
        <v>#DIV/0!</v>
      </c>
      <c r="E72" s="313"/>
      <c r="F72" s="14" t="e">
        <f t="shared" si="17"/>
        <v>#DIV/0!</v>
      </c>
      <c r="G72" s="16" t="e">
        <f t="shared" si="18"/>
        <v>#DIV/0!</v>
      </c>
      <c r="H72" s="2"/>
      <c r="I72" s="21" t="s">
        <v>101</v>
      </c>
      <c r="J72" s="237"/>
      <c r="K72" s="16" t="e">
        <f t="shared" si="19"/>
        <v>#DIV/0!</v>
      </c>
      <c r="L72" s="313"/>
      <c r="M72" s="14" t="e">
        <f t="shared" si="20"/>
        <v>#DIV/0!</v>
      </c>
      <c r="N72" s="16" t="e">
        <f t="shared" si="21"/>
        <v>#DIV/0!</v>
      </c>
    </row>
    <row r="73" spans="1:14" ht="15.75">
      <c r="A73" s="2"/>
      <c r="B73" s="21" t="s">
        <v>102</v>
      </c>
      <c r="C73" s="237"/>
      <c r="D73" s="16" t="e">
        <f t="shared" si="16"/>
        <v>#DIV/0!</v>
      </c>
      <c r="E73" s="313"/>
      <c r="F73" s="14" t="e">
        <f t="shared" si="17"/>
        <v>#DIV/0!</v>
      </c>
      <c r="G73" s="16" t="e">
        <f t="shared" si="18"/>
        <v>#DIV/0!</v>
      </c>
      <c r="H73" s="2"/>
      <c r="I73" s="21" t="s">
        <v>102</v>
      </c>
      <c r="J73" s="237"/>
      <c r="K73" s="16" t="e">
        <f t="shared" si="19"/>
        <v>#DIV/0!</v>
      </c>
      <c r="L73" s="313"/>
      <c r="M73" s="14" t="e">
        <f t="shared" si="20"/>
        <v>#DIV/0!</v>
      </c>
      <c r="N73" s="16" t="e">
        <f t="shared" si="21"/>
        <v>#DIV/0!</v>
      </c>
    </row>
    <row r="74" spans="1:14" ht="15.75">
      <c r="A74" s="2"/>
      <c r="B74" s="21" t="s">
        <v>157</v>
      </c>
      <c r="C74" s="237"/>
      <c r="D74" s="16" t="e">
        <f t="shared" si="16"/>
        <v>#DIV/0!</v>
      </c>
      <c r="E74" s="313"/>
      <c r="F74" s="14" t="e">
        <f t="shared" si="17"/>
        <v>#DIV/0!</v>
      </c>
      <c r="G74" s="16" t="e">
        <f t="shared" si="18"/>
        <v>#DIV/0!</v>
      </c>
      <c r="H74" s="2"/>
      <c r="I74" s="21" t="s">
        <v>157</v>
      </c>
      <c r="J74" s="237"/>
      <c r="K74" s="16" t="e">
        <f t="shared" si="19"/>
        <v>#DIV/0!</v>
      </c>
      <c r="L74" s="313"/>
      <c r="M74" s="14" t="e">
        <f t="shared" si="20"/>
        <v>#DIV/0!</v>
      </c>
      <c r="N74" s="16" t="e">
        <f t="shared" si="21"/>
        <v>#DIV/0!</v>
      </c>
    </row>
    <row r="75" spans="1:14" ht="15.75">
      <c r="A75" s="2"/>
      <c r="B75" s="21" t="s">
        <v>158</v>
      </c>
      <c r="C75" s="237"/>
      <c r="D75" s="16" t="e">
        <f t="shared" si="16"/>
        <v>#DIV/0!</v>
      </c>
      <c r="E75" s="313"/>
      <c r="F75" s="14" t="e">
        <f t="shared" si="17"/>
        <v>#DIV/0!</v>
      </c>
      <c r="G75" s="16" t="e">
        <f t="shared" si="18"/>
        <v>#DIV/0!</v>
      </c>
      <c r="H75" s="2"/>
      <c r="I75" s="21" t="s">
        <v>158</v>
      </c>
      <c r="J75" s="237"/>
      <c r="K75" s="16" t="e">
        <f t="shared" si="19"/>
        <v>#DIV/0!</v>
      </c>
      <c r="L75" s="313"/>
      <c r="M75" s="14" t="e">
        <f t="shared" si="20"/>
        <v>#DIV/0!</v>
      </c>
      <c r="N75" s="16" t="e">
        <f t="shared" si="21"/>
        <v>#DIV/0!</v>
      </c>
    </row>
    <row r="76" spans="1:14" ht="15.75">
      <c r="A76" s="2"/>
      <c r="B76" s="21" t="s">
        <v>179</v>
      </c>
      <c r="C76" s="237"/>
      <c r="D76" s="16" t="e">
        <f t="shared" si="16"/>
        <v>#DIV/0!</v>
      </c>
      <c r="E76" s="313"/>
      <c r="F76" s="14" t="e">
        <f t="shared" si="17"/>
        <v>#DIV/0!</v>
      </c>
      <c r="G76" s="16" t="e">
        <f t="shared" si="18"/>
        <v>#DIV/0!</v>
      </c>
      <c r="H76" s="2"/>
      <c r="I76" s="21" t="s">
        <v>179</v>
      </c>
      <c r="J76" s="237"/>
      <c r="K76" s="16" t="e">
        <f t="shared" si="19"/>
        <v>#DIV/0!</v>
      </c>
      <c r="L76" s="313"/>
      <c r="M76" s="14" t="e">
        <f t="shared" si="20"/>
        <v>#DIV/0!</v>
      </c>
      <c r="N76" s="16" t="e">
        <f t="shared" si="21"/>
        <v>#DIV/0!</v>
      </c>
    </row>
    <row r="77" spans="1:14" ht="15.75">
      <c r="A77" s="2"/>
      <c r="B77" s="21" t="s">
        <v>111</v>
      </c>
      <c r="C77" s="237"/>
      <c r="D77" s="16" t="e">
        <f t="shared" si="16"/>
        <v>#DIV/0!</v>
      </c>
      <c r="E77" s="313"/>
      <c r="F77" s="14" t="e">
        <f t="shared" si="17"/>
        <v>#DIV/0!</v>
      </c>
      <c r="G77" s="16" t="e">
        <f t="shared" si="18"/>
        <v>#DIV/0!</v>
      </c>
      <c r="H77" s="2"/>
      <c r="I77" s="21" t="s">
        <v>111</v>
      </c>
      <c r="J77" s="237"/>
      <c r="K77" s="16" t="e">
        <f t="shared" si="19"/>
        <v>#DIV/0!</v>
      </c>
      <c r="L77" s="313"/>
      <c r="M77" s="14" t="e">
        <f t="shared" si="20"/>
        <v>#DIV/0!</v>
      </c>
      <c r="N77" s="16" t="e">
        <f t="shared" si="21"/>
        <v>#DIV/0!</v>
      </c>
    </row>
    <row r="78" spans="1:14" ht="16.5" thickBot="1">
      <c r="A78" s="2"/>
      <c r="B78" s="22" t="s">
        <v>122</v>
      </c>
      <c r="C78" s="239"/>
      <c r="D78" s="18" t="e">
        <f t="shared" si="16"/>
        <v>#DIV/0!</v>
      </c>
      <c r="E78" s="314"/>
      <c r="F78" s="15" t="e">
        <f t="shared" si="17"/>
        <v>#DIV/0!</v>
      </c>
      <c r="G78" s="18" t="e">
        <f t="shared" si="18"/>
        <v>#DIV/0!</v>
      </c>
      <c r="H78" s="2"/>
      <c r="I78" s="22" t="s">
        <v>122</v>
      </c>
      <c r="J78" s="239"/>
      <c r="K78" s="18" t="e">
        <f t="shared" si="19"/>
        <v>#DIV/0!</v>
      </c>
      <c r="L78" s="314"/>
      <c r="M78" s="15" t="e">
        <f t="shared" si="20"/>
        <v>#DIV/0!</v>
      </c>
      <c r="N78" s="18" t="e">
        <f t="shared" si="21"/>
        <v>#DIV/0!</v>
      </c>
    </row>
    <row r="79" spans="1:14" s="325" customFormat="1" ht="16.5" thickTop="1">
      <c r="A79" s="322"/>
      <c r="B79" s="323"/>
      <c r="C79" s="262">
        <f>SUM(C67:C78)</f>
        <v>0</v>
      </c>
      <c r="D79" s="263" t="e">
        <f t="shared" si="16"/>
        <v>#DIV/0!</v>
      </c>
      <c r="E79" s="324">
        <f>SUM(E67:E78)</f>
        <v>0</v>
      </c>
      <c r="F79" s="300" t="e">
        <f t="shared" si="17"/>
        <v>#DIV/0!</v>
      </c>
      <c r="G79" s="263" t="e">
        <f>E79/E64</f>
        <v>#DIV/0!</v>
      </c>
      <c r="H79" s="322"/>
      <c r="I79" s="323"/>
      <c r="J79" s="262">
        <f>SUM(J67:J78)</f>
        <v>0</v>
      </c>
      <c r="K79" s="263" t="e">
        <f t="shared" si="19"/>
        <v>#DIV/0!</v>
      </c>
      <c r="L79" s="324">
        <f>SUM(L67:L78)</f>
        <v>0</v>
      </c>
      <c r="M79" s="300" t="e">
        <f t="shared" si="20"/>
        <v>#DIV/0!</v>
      </c>
      <c r="N79" s="263" t="e">
        <f>L79/L64</f>
        <v>#DIV/0!</v>
      </c>
    </row>
    <row r="80" spans="1:14" ht="15.75">
      <c r="A80" s="2"/>
      <c r="B80" s="4"/>
      <c r="C80" s="240"/>
      <c r="D80" s="16"/>
      <c r="E80" s="308"/>
      <c r="F80" s="14"/>
      <c r="G80" s="16"/>
      <c r="H80" s="2"/>
      <c r="I80" s="4"/>
      <c r="J80" s="240"/>
      <c r="K80" s="16"/>
      <c r="L80" s="308"/>
      <c r="M80" s="14"/>
      <c r="N80" s="16"/>
    </row>
    <row r="81" spans="9:14" ht="12.75">
      <c r="I81" s="5"/>
      <c r="J81" s="307"/>
      <c r="K81" s="19"/>
      <c r="L81" s="317"/>
      <c r="M81" s="20"/>
      <c r="N81" s="5"/>
    </row>
    <row r="82" spans="1:14" ht="15.75">
      <c r="A82" s="3">
        <f>1+A67</f>
        <v>2013</v>
      </c>
      <c r="B82" s="21" t="s">
        <v>60</v>
      </c>
      <c r="C82" s="237"/>
      <c r="D82" s="16" t="e">
        <f>C82/C67</f>
        <v>#DIV/0!</v>
      </c>
      <c r="E82" s="313"/>
      <c r="F82" s="14" t="e">
        <f>C82/E82</f>
        <v>#DIV/0!</v>
      </c>
      <c r="G82" s="16" t="e">
        <f>E82/E67</f>
        <v>#DIV/0!</v>
      </c>
      <c r="H82" s="3">
        <f>A82</f>
        <v>2013</v>
      </c>
      <c r="I82" s="21" t="s">
        <v>60</v>
      </c>
      <c r="J82" s="237"/>
      <c r="K82" s="16" t="e">
        <f>J82/J67</f>
        <v>#DIV/0!</v>
      </c>
      <c r="L82" s="313"/>
      <c r="M82" s="14" t="e">
        <f>J82/L82</f>
        <v>#DIV/0!</v>
      </c>
      <c r="N82" s="16" t="e">
        <f>L82/L67</f>
        <v>#DIV/0!</v>
      </c>
    </row>
    <row r="83" spans="1:14" ht="15.75">
      <c r="A83" s="23"/>
      <c r="B83" s="21" t="s">
        <v>103</v>
      </c>
      <c r="C83" s="237"/>
      <c r="D83" s="16" t="e">
        <f aca="true" t="shared" si="22" ref="D83:D94">C83/C68</f>
        <v>#DIV/0!</v>
      </c>
      <c r="E83" s="313"/>
      <c r="F83" s="14" t="e">
        <f aca="true" t="shared" si="23" ref="F83:F94">C83/E83</f>
        <v>#DIV/0!</v>
      </c>
      <c r="G83" s="16" t="e">
        <f aca="true" t="shared" si="24" ref="G83:G93">E83/E68</f>
        <v>#DIV/0!</v>
      </c>
      <c r="H83" s="23"/>
      <c r="I83" s="21" t="s">
        <v>103</v>
      </c>
      <c r="J83" s="237"/>
      <c r="K83" s="16" t="e">
        <f aca="true" t="shared" si="25" ref="K83:K94">J83/J68</f>
        <v>#DIV/0!</v>
      </c>
      <c r="L83" s="313"/>
      <c r="M83" s="14" t="e">
        <f aca="true" t="shared" si="26" ref="M83:M94">J83/L83</f>
        <v>#DIV/0!</v>
      </c>
      <c r="N83" s="16" t="e">
        <f aca="true" t="shared" si="27" ref="N83:N93">L83/L68</f>
        <v>#DIV/0!</v>
      </c>
    </row>
    <row r="84" spans="1:14" ht="15.75">
      <c r="A84" s="2"/>
      <c r="B84" s="21" t="s">
        <v>98</v>
      </c>
      <c r="C84" s="237"/>
      <c r="D84" s="16" t="e">
        <f t="shared" si="22"/>
        <v>#DIV/0!</v>
      </c>
      <c r="E84" s="313"/>
      <c r="F84" s="14" t="e">
        <f t="shared" si="23"/>
        <v>#DIV/0!</v>
      </c>
      <c r="G84" s="16" t="e">
        <f t="shared" si="24"/>
        <v>#DIV/0!</v>
      </c>
      <c r="H84" s="2"/>
      <c r="I84" s="21" t="s">
        <v>98</v>
      </c>
      <c r="J84" s="237"/>
      <c r="K84" s="16" t="e">
        <f t="shared" si="25"/>
        <v>#DIV/0!</v>
      </c>
      <c r="L84" s="313"/>
      <c r="M84" s="14" t="e">
        <f t="shared" si="26"/>
        <v>#DIV/0!</v>
      </c>
      <c r="N84" s="16" t="e">
        <f t="shared" si="27"/>
        <v>#DIV/0!</v>
      </c>
    </row>
    <row r="85" spans="1:14" ht="15.75">
      <c r="A85" s="2"/>
      <c r="B85" s="21" t="s">
        <v>99</v>
      </c>
      <c r="C85" s="237"/>
      <c r="D85" s="16" t="e">
        <f t="shared" si="22"/>
        <v>#DIV/0!</v>
      </c>
      <c r="E85" s="313"/>
      <c r="F85" s="14" t="e">
        <f t="shared" si="23"/>
        <v>#DIV/0!</v>
      </c>
      <c r="G85" s="16" t="e">
        <f t="shared" si="24"/>
        <v>#DIV/0!</v>
      </c>
      <c r="H85" s="2"/>
      <c r="I85" s="21" t="s">
        <v>99</v>
      </c>
      <c r="J85" s="237"/>
      <c r="K85" s="16" t="e">
        <f t="shared" si="25"/>
        <v>#DIV/0!</v>
      </c>
      <c r="L85" s="313"/>
      <c r="M85" s="14" t="e">
        <f t="shared" si="26"/>
        <v>#DIV/0!</v>
      </c>
      <c r="N85" s="16" t="e">
        <f t="shared" si="27"/>
        <v>#DIV/0!</v>
      </c>
    </row>
    <row r="86" spans="1:14" ht="15.75">
      <c r="A86" s="2"/>
      <c r="B86" s="21" t="s">
        <v>100</v>
      </c>
      <c r="C86" s="237"/>
      <c r="D86" s="16" t="e">
        <f t="shared" si="22"/>
        <v>#DIV/0!</v>
      </c>
      <c r="E86" s="313"/>
      <c r="F86" s="14" t="e">
        <f t="shared" si="23"/>
        <v>#DIV/0!</v>
      </c>
      <c r="G86" s="16" t="e">
        <f t="shared" si="24"/>
        <v>#DIV/0!</v>
      </c>
      <c r="H86" s="2"/>
      <c r="I86" s="21" t="s">
        <v>100</v>
      </c>
      <c r="J86" s="237"/>
      <c r="K86" s="16" t="e">
        <f t="shared" si="25"/>
        <v>#DIV/0!</v>
      </c>
      <c r="L86" s="313"/>
      <c r="M86" s="14" t="e">
        <f t="shared" si="26"/>
        <v>#DIV/0!</v>
      </c>
      <c r="N86" s="16" t="e">
        <f t="shared" si="27"/>
        <v>#DIV/0!</v>
      </c>
    </row>
    <row r="87" spans="1:14" ht="15.75">
      <c r="A87" s="2"/>
      <c r="B87" s="21" t="s">
        <v>101</v>
      </c>
      <c r="C87" s="237"/>
      <c r="D87" s="16" t="e">
        <f t="shared" si="22"/>
        <v>#DIV/0!</v>
      </c>
      <c r="E87" s="313"/>
      <c r="F87" s="14" t="e">
        <f t="shared" si="23"/>
        <v>#DIV/0!</v>
      </c>
      <c r="G87" s="16" t="e">
        <f t="shared" si="24"/>
        <v>#DIV/0!</v>
      </c>
      <c r="H87" s="2"/>
      <c r="I87" s="21" t="s">
        <v>101</v>
      </c>
      <c r="J87" s="237"/>
      <c r="K87" s="16" t="e">
        <f t="shared" si="25"/>
        <v>#DIV/0!</v>
      </c>
      <c r="L87" s="313"/>
      <c r="M87" s="14" t="e">
        <f t="shared" si="26"/>
        <v>#DIV/0!</v>
      </c>
      <c r="N87" s="16" t="e">
        <f t="shared" si="27"/>
        <v>#DIV/0!</v>
      </c>
    </row>
    <row r="88" spans="1:14" ht="15.75">
      <c r="A88" s="2"/>
      <c r="B88" s="21" t="s">
        <v>102</v>
      </c>
      <c r="C88" s="237"/>
      <c r="D88" s="16" t="e">
        <f t="shared" si="22"/>
        <v>#DIV/0!</v>
      </c>
      <c r="E88" s="313"/>
      <c r="F88" s="14" t="e">
        <f t="shared" si="23"/>
        <v>#DIV/0!</v>
      </c>
      <c r="G88" s="16" t="e">
        <f t="shared" si="24"/>
        <v>#DIV/0!</v>
      </c>
      <c r="H88" s="2"/>
      <c r="I88" s="21" t="s">
        <v>102</v>
      </c>
      <c r="J88" s="237"/>
      <c r="K88" s="16" t="e">
        <f t="shared" si="25"/>
        <v>#DIV/0!</v>
      </c>
      <c r="L88" s="313"/>
      <c r="M88" s="14" t="e">
        <f t="shared" si="26"/>
        <v>#DIV/0!</v>
      </c>
      <c r="N88" s="16" t="e">
        <f t="shared" si="27"/>
        <v>#DIV/0!</v>
      </c>
    </row>
    <row r="89" spans="1:14" ht="15.75">
      <c r="A89" s="2"/>
      <c r="B89" s="21" t="s">
        <v>157</v>
      </c>
      <c r="C89" s="237"/>
      <c r="D89" s="16" t="e">
        <f t="shared" si="22"/>
        <v>#DIV/0!</v>
      </c>
      <c r="E89" s="313"/>
      <c r="F89" s="14" t="e">
        <f t="shared" si="23"/>
        <v>#DIV/0!</v>
      </c>
      <c r="G89" s="16" t="e">
        <f t="shared" si="24"/>
        <v>#DIV/0!</v>
      </c>
      <c r="H89" s="2"/>
      <c r="I89" s="21" t="s">
        <v>157</v>
      </c>
      <c r="J89" s="237"/>
      <c r="K89" s="16" t="e">
        <f t="shared" si="25"/>
        <v>#DIV/0!</v>
      </c>
      <c r="L89" s="313"/>
      <c r="M89" s="14" t="e">
        <f t="shared" si="26"/>
        <v>#DIV/0!</v>
      </c>
      <c r="N89" s="16" t="e">
        <f t="shared" si="27"/>
        <v>#DIV/0!</v>
      </c>
    </row>
    <row r="90" spans="1:14" ht="15.75">
      <c r="A90" s="2"/>
      <c r="B90" s="21" t="s">
        <v>158</v>
      </c>
      <c r="C90" s="237"/>
      <c r="D90" s="16" t="e">
        <f t="shared" si="22"/>
        <v>#DIV/0!</v>
      </c>
      <c r="E90" s="313"/>
      <c r="F90" s="14" t="e">
        <f t="shared" si="23"/>
        <v>#DIV/0!</v>
      </c>
      <c r="G90" s="16" t="e">
        <f t="shared" si="24"/>
        <v>#DIV/0!</v>
      </c>
      <c r="H90" s="2"/>
      <c r="I90" s="21" t="s">
        <v>158</v>
      </c>
      <c r="J90" s="237"/>
      <c r="K90" s="16" t="e">
        <f t="shared" si="25"/>
        <v>#DIV/0!</v>
      </c>
      <c r="L90" s="313"/>
      <c r="M90" s="14" t="e">
        <f t="shared" si="26"/>
        <v>#DIV/0!</v>
      </c>
      <c r="N90" s="16" t="e">
        <f t="shared" si="27"/>
        <v>#DIV/0!</v>
      </c>
    </row>
    <row r="91" spans="1:14" ht="15.75">
      <c r="A91" s="2"/>
      <c r="B91" s="21" t="s">
        <v>179</v>
      </c>
      <c r="C91" s="237"/>
      <c r="D91" s="16" t="e">
        <f t="shared" si="22"/>
        <v>#DIV/0!</v>
      </c>
      <c r="E91" s="313"/>
      <c r="F91" s="14" t="e">
        <f t="shared" si="23"/>
        <v>#DIV/0!</v>
      </c>
      <c r="G91" s="16" t="e">
        <f t="shared" si="24"/>
        <v>#DIV/0!</v>
      </c>
      <c r="H91" s="2"/>
      <c r="I91" s="21" t="s">
        <v>179</v>
      </c>
      <c r="J91" s="237"/>
      <c r="K91" s="16" t="e">
        <f t="shared" si="25"/>
        <v>#DIV/0!</v>
      </c>
      <c r="L91" s="313"/>
      <c r="M91" s="14" t="e">
        <f t="shared" si="26"/>
        <v>#DIV/0!</v>
      </c>
      <c r="N91" s="16" t="e">
        <f t="shared" si="27"/>
        <v>#DIV/0!</v>
      </c>
    </row>
    <row r="92" spans="1:14" ht="15.75">
      <c r="A92" s="2"/>
      <c r="B92" s="21" t="s">
        <v>111</v>
      </c>
      <c r="C92" s="237"/>
      <c r="D92" s="16" t="e">
        <f t="shared" si="22"/>
        <v>#DIV/0!</v>
      </c>
      <c r="E92" s="313"/>
      <c r="F92" s="14" t="e">
        <f t="shared" si="23"/>
        <v>#DIV/0!</v>
      </c>
      <c r="G92" s="16" t="e">
        <f t="shared" si="24"/>
        <v>#DIV/0!</v>
      </c>
      <c r="H92" s="2"/>
      <c r="I92" s="21" t="s">
        <v>111</v>
      </c>
      <c r="J92" s="237"/>
      <c r="K92" s="16" t="e">
        <f t="shared" si="25"/>
        <v>#DIV/0!</v>
      </c>
      <c r="L92" s="313"/>
      <c r="M92" s="14" t="e">
        <f t="shared" si="26"/>
        <v>#DIV/0!</v>
      </c>
      <c r="N92" s="16" t="e">
        <f t="shared" si="27"/>
        <v>#DIV/0!</v>
      </c>
    </row>
    <row r="93" spans="1:14" ht="16.5" thickBot="1">
      <c r="A93" s="2"/>
      <c r="B93" s="22" t="s">
        <v>122</v>
      </c>
      <c r="C93" s="239"/>
      <c r="D93" s="18" t="e">
        <f t="shared" si="22"/>
        <v>#DIV/0!</v>
      </c>
      <c r="E93" s="314"/>
      <c r="F93" s="15" t="e">
        <f t="shared" si="23"/>
        <v>#DIV/0!</v>
      </c>
      <c r="G93" s="18" t="e">
        <f t="shared" si="24"/>
        <v>#DIV/0!</v>
      </c>
      <c r="H93" s="2"/>
      <c r="I93" s="22" t="s">
        <v>122</v>
      </c>
      <c r="J93" s="239"/>
      <c r="K93" s="18" t="e">
        <f t="shared" si="25"/>
        <v>#DIV/0!</v>
      </c>
      <c r="L93" s="314"/>
      <c r="M93" s="15" t="e">
        <f t="shared" si="26"/>
        <v>#DIV/0!</v>
      </c>
      <c r="N93" s="18" t="e">
        <f t="shared" si="27"/>
        <v>#DIV/0!</v>
      </c>
    </row>
    <row r="94" spans="1:14" s="325" customFormat="1" ht="16.5" thickTop="1">
      <c r="A94" s="322"/>
      <c r="B94" s="323"/>
      <c r="C94" s="262">
        <f>SUM(C82:C93)</f>
        <v>0</v>
      </c>
      <c r="D94" s="263" t="e">
        <f t="shared" si="22"/>
        <v>#DIV/0!</v>
      </c>
      <c r="E94" s="324">
        <f>SUM(E82:E93)</f>
        <v>0</v>
      </c>
      <c r="F94" s="300" t="e">
        <f t="shared" si="23"/>
        <v>#DIV/0!</v>
      </c>
      <c r="G94" s="263" t="e">
        <f>E94/E79</f>
        <v>#DIV/0!</v>
      </c>
      <c r="H94" s="322"/>
      <c r="I94" s="323"/>
      <c r="J94" s="262">
        <f>SUM(J82:J93)</f>
        <v>0</v>
      </c>
      <c r="K94" s="263" t="e">
        <f t="shared" si="25"/>
        <v>#DIV/0!</v>
      </c>
      <c r="L94" s="324">
        <f>SUM(L82:L93)</f>
        <v>0</v>
      </c>
      <c r="M94" s="300" t="e">
        <f t="shared" si="26"/>
        <v>#DIV/0!</v>
      </c>
      <c r="N94" s="263" t="e">
        <f>L94/L79</f>
        <v>#DIV/0!</v>
      </c>
    </row>
    <row r="96" spans="1:14" ht="12.75">
      <c r="A96" s="25"/>
      <c r="H96" s="25"/>
      <c r="I96" s="5"/>
      <c r="J96" s="307"/>
      <c r="K96" s="19"/>
      <c r="L96" s="317"/>
      <c r="M96" s="20"/>
      <c r="N96" s="5"/>
    </row>
    <row r="97" spans="1:14" ht="15.75">
      <c r="A97" s="3">
        <f>1+A82</f>
        <v>2014</v>
      </c>
      <c r="B97" s="21" t="s">
        <v>60</v>
      </c>
      <c r="C97" s="237"/>
      <c r="D97" s="16" t="e">
        <f>C97/C82</f>
        <v>#DIV/0!</v>
      </c>
      <c r="E97" s="313"/>
      <c r="F97" s="14" t="e">
        <f>C97/E97</f>
        <v>#DIV/0!</v>
      </c>
      <c r="G97" s="16" t="e">
        <f>E97/E82</f>
        <v>#DIV/0!</v>
      </c>
      <c r="H97" s="3">
        <f>A97</f>
        <v>2014</v>
      </c>
      <c r="I97" s="21" t="s">
        <v>60</v>
      </c>
      <c r="J97" s="237"/>
      <c r="K97" s="16" t="e">
        <f>J97/J82</f>
        <v>#DIV/0!</v>
      </c>
      <c r="L97" s="313"/>
      <c r="M97" s="14" t="e">
        <f>J97/L97</f>
        <v>#DIV/0!</v>
      </c>
      <c r="N97" s="16" t="e">
        <f>L97/L82</f>
        <v>#DIV/0!</v>
      </c>
    </row>
    <row r="98" spans="1:14" ht="15.75">
      <c r="A98" s="23"/>
      <c r="B98" s="21" t="s">
        <v>103</v>
      </c>
      <c r="C98" s="237"/>
      <c r="D98" s="16" t="e">
        <f aca="true" t="shared" si="28" ref="D98:D109">C98/C83</f>
        <v>#DIV/0!</v>
      </c>
      <c r="E98" s="313"/>
      <c r="F98" s="14" t="e">
        <f aca="true" t="shared" si="29" ref="F98:F109">C98/E98</f>
        <v>#DIV/0!</v>
      </c>
      <c r="G98" s="16" t="e">
        <f aca="true" t="shared" si="30" ref="G98:G108">E98/E83</f>
        <v>#DIV/0!</v>
      </c>
      <c r="H98" s="23"/>
      <c r="I98" s="21" t="s">
        <v>103</v>
      </c>
      <c r="J98" s="237"/>
      <c r="K98" s="16" t="e">
        <f aca="true" t="shared" si="31" ref="K98:K109">J98/J83</f>
        <v>#DIV/0!</v>
      </c>
      <c r="L98" s="313"/>
      <c r="M98" s="14" t="e">
        <f aca="true" t="shared" si="32" ref="M98:M109">J98/L98</f>
        <v>#DIV/0!</v>
      </c>
      <c r="N98" s="16" t="e">
        <f aca="true" t="shared" si="33" ref="N98:N108">L98/L83</f>
        <v>#DIV/0!</v>
      </c>
    </row>
    <row r="99" spans="1:14" ht="15.75">
      <c r="A99" s="2"/>
      <c r="B99" s="21" t="s">
        <v>98</v>
      </c>
      <c r="C99" s="237"/>
      <c r="D99" s="16" t="e">
        <f t="shared" si="28"/>
        <v>#DIV/0!</v>
      </c>
      <c r="E99" s="313"/>
      <c r="F99" s="14" t="e">
        <f t="shared" si="29"/>
        <v>#DIV/0!</v>
      </c>
      <c r="G99" s="16" t="e">
        <f t="shared" si="30"/>
        <v>#DIV/0!</v>
      </c>
      <c r="H99" s="2"/>
      <c r="I99" s="21" t="s">
        <v>98</v>
      </c>
      <c r="J99" s="237"/>
      <c r="K99" s="16" t="e">
        <f t="shared" si="31"/>
        <v>#DIV/0!</v>
      </c>
      <c r="L99" s="313"/>
      <c r="M99" s="14" t="e">
        <f t="shared" si="32"/>
        <v>#DIV/0!</v>
      </c>
      <c r="N99" s="16" t="e">
        <f t="shared" si="33"/>
        <v>#DIV/0!</v>
      </c>
    </row>
    <row r="100" spans="1:14" ht="15.75">
      <c r="A100" s="2"/>
      <c r="B100" s="21" t="s">
        <v>99</v>
      </c>
      <c r="C100" s="237"/>
      <c r="D100" s="16" t="e">
        <f t="shared" si="28"/>
        <v>#DIV/0!</v>
      </c>
      <c r="E100" s="313"/>
      <c r="F100" s="14" t="e">
        <f t="shared" si="29"/>
        <v>#DIV/0!</v>
      </c>
      <c r="G100" s="16" t="e">
        <f t="shared" si="30"/>
        <v>#DIV/0!</v>
      </c>
      <c r="H100" s="2"/>
      <c r="I100" s="21" t="s">
        <v>99</v>
      </c>
      <c r="J100" s="237"/>
      <c r="K100" s="16" t="e">
        <f t="shared" si="31"/>
        <v>#DIV/0!</v>
      </c>
      <c r="L100" s="313"/>
      <c r="M100" s="14" t="e">
        <f t="shared" si="32"/>
        <v>#DIV/0!</v>
      </c>
      <c r="N100" s="16" t="e">
        <f t="shared" si="33"/>
        <v>#DIV/0!</v>
      </c>
    </row>
    <row r="101" spans="1:14" ht="15.75">
      <c r="A101" s="2"/>
      <c r="B101" s="21" t="s">
        <v>100</v>
      </c>
      <c r="C101" s="237"/>
      <c r="D101" s="16" t="e">
        <f t="shared" si="28"/>
        <v>#DIV/0!</v>
      </c>
      <c r="E101" s="313"/>
      <c r="F101" s="14" t="e">
        <f t="shared" si="29"/>
        <v>#DIV/0!</v>
      </c>
      <c r="G101" s="16" t="e">
        <f t="shared" si="30"/>
        <v>#DIV/0!</v>
      </c>
      <c r="H101" s="2"/>
      <c r="I101" s="21" t="s">
        <v>100</v>
      </c>
      <c r="J101" s="237"/>
      <c r="K101" s="16" t="e">
        <f t="shared" si="31"/>
        <v>#DIV/0!</v>
      </c>
      <c r="L101" s="313"/>
      <c r="M101" s="14" t="e">
        <f t="shared" si="32"/>
        <v>#DIV/0!</v>
      </c>
      <c r="N101" s="16" t="e">
        <f t="shared" si="33"/>
        <v>#DIV/0!</v>
      </c>
    </row>
    <row r="102" spans="1:14" ht="15.75">
      <c r="A102" s="2"/>
      <c r="B102" s="21" t="s">
        <v>101</v>
      </c>
      <c r="C102" s="237"/>
      <c r="D102" s="16" t="e">
        <f t="shared" si="28"/>
        <v>#DIV/0!</v>
      </c>
      <c r="E102" s="313"/>
      <c r="F102" s="14" t="e">
        <f t="shared" si="29"/>
        <v>#DIV/0!</v>
      </c>
      <c r="G102" s="16" t="e">
        <f t="shared" si="30"/>
        <v>#DIV/0!</v>
      </c>
      <c r="H102" s="2"/>
      <c r="I102" s="21" t="s">
        <v>101</v>
      </c>
      <c r="J102" s="237"/>
      <c r="K102" s="16" t="e">
        <f t="shared" si="31"/>
        <v>#DIV/0!</v>
      </c>
      <c r="L102" s="313"/>
      <c r="M102" s="14" t="e">
        <f t="shared" si="32"/>
        <v>#DIV/0!</v>
      </c>
      <c r="N102" s="16" t="e">
        <f t="shared" si="33"/>
        <v>#DIV/0!</v>
      </c>
    </row>
    <row r="103" spans="1:14" ht="15.75">
      <c r="A103" s="2"/>
      <c r="B103" s="21" t="s">
        <v>102</v>
      </c>
      <c r="C103" s="237"/>
      <c r="D103" s="16" t="e">
        <f t="shared" si="28"/>
        <v>#DIV/0!</v>
      </c>
      <c r="E103" s="313"/>
      <c r="F103" s="14" t="e">
        <f t="shared" si="29"/>
        <v>#DIV/0!</v>
      </c>
      <c r="G103" s="16" t="e">
        <f t="shared" si="30"/>
        <v>#DIV/0!</v>
      </c>
      <c r="H103" s="2"/>
      <c r="I103" s="21" t="s">
        <v>102</v>
      </c>
      <c r="J103" s="237"/>
      <c r="K103" s="16" t="e">
        <f t="shared" si="31"/>
        <v>#DIV/0!</v>
      </c>
      <c r="L103" s="313"/>
      <c r="M103" s="14" t="e">
        <f t="shared" si="32"/>
        <v>#DIV/0!</v>
      </c>
      <c r="N103" s="16" t="e">
        <f t="shared" si="33"/>
        <v>#DIV/0!</v>
      </c>
    </row>
    <row r="104" spans="1:14" ht="15.75">
      <c r="A104" s="2"/>
      <c r="B104" s="21" t="s">
        <v>157</v>
      </c>
      <c r="C104" s="237"/>
      <c r="D104" s="16" t="e">
        <f t="shared" si="28"/>
        <v>#DIV/0!</v>
      </c>
      <c r="E104" s="313"/>
      <c r="F104" s="14" t="e">
        <f t="shared" si="29"/>
        <v>#DIV/0!</v>
      </c>
      <c r="G104" s="16" t="e">
        <f t="shared" si="30"/>
        <v>#DIV/0!</v>
      </c>
      <c r="H104" s="2"/>
      <c r="I104" s="21" t="s">
        <v>157</v>
      </c>
      <c r="J104" s="237"/>
      <c r="K104" s="16" t="e">
        <f t="shared" si="31"/>
        <v>#DIV/0!</v>
      </c>
      <c r="L104" s="313"/>
      <c r="M104" s="14" t="e">
        <f t="shared" si="32"/>
        <v>#DIV/0!</v>
      </c>
      <c r="N104" s="16" t="e">
        <f t="shared" si="33"/>
        <v>#DIV/0!</v>
      </c>
    </row>
    <row r="105" spans="1:14" ht="15.75">
      <c r="A105" s="2"/>
      <c r="B105" s="21" t="s">
        <v>158</v>
      </c>
      <c r="C105" s="237"/>
      <c r="D105" s="16" t="e">
        <f t="shared" si="28"/>
        <v>#DIV/0!</v>
      </c>
      <c r="E105" s="313"/>
      <c r="F105" s="14" t="e">
        <f t="shared" si="29"/>
        <v>#DIV/0!</v>
      </c>
      <c r="G105" s="16" t="e">
        <f t="shared" si="30"/>
        <v>#DIV/0!</v>
      </c>
      <c r="H105" s="2"/>
      <c r="I105" s="21" t="s">
        <v>158</v>
      </c>
      <c r="J105" s="237"/>
      <c r="K105" s="16" t="e">
        <f t="shared" si="31"/>
        <v>#DIV/0!</v>
      </c>
      <c r="L105" s="313"/>
      <c r="M105" s="14" t="e">
        <f t="shared" si="32"/>
        <v>#DIV/0!</v>
      </c>
      <c r="N105" s="16" t="e">
        <f t="shared" si="33"/>
        <v>#DIV/0!</v>
      </c>
    </row>
    <row r="106" spans="1:14" ht="15.75">
      <c r="A106" s="2"/>
      <c r="B106" s="21" t="s">
        <v>179</v>
      </c>
      <c r="C106" s="237"/>
      <c r="D106" s="16" t="e">
        <f t="shared" si="28"/>
        <v>#DIV/0!</v>
      </c>
      <c r="E106" s="313"/>
      <c r="F106" s="14" t="e">
        <f t="shared" si="29"/>
        <v>#DIV/0!</v>
      </c>
      <c r="G106" s="16" t="e">
        <f t="shared" si="30"/>
        <v>#DIV/0!</v>
      </c>
      <c r="H106" s="2"/>
      <c r="I106" s="21" t="s">
        <v>179</v>
      </c>
      <c r="J106" s="237"/>
      <c r="K106" s="16" t="e">
        <f t="shared" si="31"/>
        <v>#DIV/0!</v>
      </c>
      <c r="L106" s="313"/>
      <c r="M106" s="14" t="e">
        <f t="shared" si="32"/>
        <v>#DIV/0!</v>
      </c>
      <c r="N106" s="16" t="e">
        <f t="shared" si="33"/>
        <v>#DIV/0!</v>
      </c>
    </row>
    <row r="107" spans="1:14" ht="15.75">
      <c r="A107" s="2"/>
      <c r="B107" s="21" t="s">
        <v>111</v>
      </c>
      <c r="C107" s="237"/>
      <c r="D107" s="16" t="e">
        <f t="shared" si="28"/>
        <v>#DIV/0!</v>
      </c>
      <c r="E107" s="313"/>
      <c r="F107" s="14" t="e">
        <f t="shared" si="29"/>
        <v>#DIV/0!</v>
      </c>
      <c r="G107" s="16" t="e">
        <f t="shared" si="30"/>
        <v>#DIV/0!</v>
      </c>
      <c r="H107" s="2"/>
      <c r="I107" s="21" t="s">
        <v>111</v>
      </c>
      <c r="J107" s="237"/>
      <c r="K107" s="16" t="e">
        <f t="shared" si="31"/>
        <v>#DIV/0!</v>
      </c>
      <c r="L107" s="313"/>
      <c r="M107" s="14" t="e">
        <f t="shared" si="32"/>
        <v>#DIV/0!</v>
      </c>
      <c r="N107" s="16" t="e">
        <f t="shared" si="33"/>
        <v>#DIV/0!</v>
      </c>
    </row>
    <row r="108" spans="1:14" ht="16.5" thickBot="1">
      <c r="A108" s="2"/>
      <c r="B108" s="22" t="s">
        <v>122</v>
      </c>
      <c r="C108" s="239"/>
      <c r="D108" s="18" t="e">
        <f t="shared" si="28"/>
        <v>#DIV/0!</v>
      </c>
      <c r="E108" s="314"/>
      <c r="F108" s="15" t="e">
        <f t="shared" si="29"/>
        <v>#DIV/0!</v>
      </c>
      <c r="G108" s="18" t="e">
        <f t="shared" si="30"/>
        <v>#DIV/0!</v>
      </c>
      <c r="H108" s="2"/>
      <c r="I108" s="22" t="s">
        <v>122</v>
      </c>
      <c r="J108" s="239"/>
      <c r="K108" s="18" t="e">
        <f t="shared" si="31"/>
        <v>#DIV/0!</v>
      </c>
      <c r="L108" s="314"/>
      <c r="M108" s="15" t="e">
        <f t="shared" si="32"/>
        <v>#DIV/0!</v>
      </c>
      <c r="N108" s="18" t="e">
        <f t="shared" si="33"/>
        <v>#DIV/0!</v>
      </c>
    </row>
    <row r="109" spans="1:14" s="325" customFormat="1" ht="16.5" thickTop="1">
      <c r="A109" s="322"/>
      <c r="B109" s="323"/>
      <c r="C109" s="262">
        <f>SUM(C97:C108)</f>
        <v>0</v>
      </c>
      <c r="D109" s="263" t="e">
        <f t="shared" si="28"/>
        <v>#DIV/0!</v>
      </c>
      <c r="E109" s="324">
        <f>SUM(E97:E108)</f>
        <v>0</v>
      </c>
      <c r="F109" s="300" t="e">
        <f t="shared" si="29"/>
        <v>#DIV/0!</v>
      </c>
      <c r="G109" s="263" t="e">
        <f>E109/E94</f>
        <v>#DIV/0!</v>
      </c>
      <c r="H109" s="322"/>
      <c r="I109" s="323"/>
      <c r="J109" s="262">
        <f>SUM(J97:J108)</f>
        <v>0</v>
      </c>
      <c r="K109" s="263" t="e">
        <f t="shared" si="31"/>
        <v>#DIV/0!</v>
      </c>
      <c r="L109" s="324">
        <f>SUM(L97:L108)</f>
        <v>0</v>
      </c>
      <c r="M109" s="300" t="e">
        <f t="shared" si="32"/>
        <v>#DIV/0!</v>
      </c>
      <c r="N109" s="263" t="e">
        <f>L109/L94</f>
        <v>#DIV/0!</v>
      </c>
    </row>
    <row r="112" spans="1:14" ht="15.75">
      <c r="A112" s="3">
        <f>1+A97</f>
        <v>2015</v>
      </c>
      <c r="B112" s="21" t="s">
        <v>60</v>
      </c>
      <c r="C112" s="237"/>
      <c r="D112" s="16" t="e">
        <f>C112/C97</f>
        <v>#DIV/0!</v>
      </c>
      <c r="E112" s="313"/>
      <c r="F112" s="14" t="e">
        <f>C112/E112</f>
        <v>#DIV/0!</v>
      </c>
      <c r="G112" s="16" t="e">
        <f>E112/E97</f>
        <v>#DIV/0!</v>
      </c>
      <c r="H112" s="3">
        <f>A112</f>
        <v>2015</v>
      </c>
      <c r="I112" s="21" t="s">
        <v>60</v>
      </c>
      <c r="J112" s="237"/>
      <c r="K112" s="16" t="e">
        <f>J112/J97</f>
        <v>#DIV/0!</v>
      </c>
      <c r="L112" s="313"/>
      <c r="M112" s="14" t="e">
        <f>J112/L112</f>
        <v>#DIV/0!</v>
      </c>
      <c r="N112" s="16" t="e">
        <f>L112/L97</f>
        <v>#DIV/0!</v>
      </c>
    </row>
    <row r="113" spans="1:14" ht="15.75">
      <c r="A113" s="23"/>
      <c r="B113" s="21" t="s">
        <v>103</v>
      </c>
      <c r="C113" s="237"/>
      <c r="D113" s="16" t="e">
        <f aca="true" t="shared" si="34" ref="D113:D124">C113/C98</f>
        <v>#DIV/0!</v>
      </c>
      <c r="E113" s="313"/>
      <c r="F113" s="14" t="e">
        <f aca="true" t="shared" si="35" ref="F113:F124">C113/E113</f>
        <v>#DIV/0!</v>
      </c>
      <c r="G113" s="16" t="e">
        <f aca="true" t="shared" si="36" ref="G113:G123">E113/E98</f>
        <v>#DIV/0!</v>
      </c>
      <c r="H113" s="23"/>
      <c r="I113" s="21" t="s">
        <v>103</v>
      </c>
      <c r="J113" s="237"/>
      <c r="K113" s="16" t="e">
        <f aca="true" t="shared" si="37" ref="K113:K124">J113/J98</f>
        <v>#DIV/0!</v>
      </c>
      <c r="L113" s="313"/>
      <c r="M113" s="14" t="e">
        <f aca="true" t="shared" si="38" ref="M113:M124">J113/L113</f>
        <v>#DIV/0!</v>
      </c>
      <c r="N113" s="16" t="e">
        <f aca="true" t="shared" si="39" ref="N113:N123">L113/L98</f>
        <v>#DIV/0!</v>
      </c>
    </row>
    <row r="114" spans="1:14" ht="15.75">
      <c r="A114" s="2"/>
      <c r="B114" s="21" t="s">
        <v>98</v>
      </c>
      <c r="C114" s="237"/>
      <c r="D114" s="16" t="e">
        <f t="shared" si="34"/>
        <v>#DIV/0!</v>
      </c>
      <c r="E114" s="313"/>
      <c r="F114" s="14" t="e">
        <f t="shared" si="35"/>
        <v>#DIV/0!</v>
      </c>
      <c r="G114" s="16" t="e">
        <f t="shared" si="36"/>
        <v>#DIV/0!</v>
      </c>
      <c r="H114" s="2"/>
      <c r="I114" s="21" t="s">
        <v>98</v>
      </c>
      <c r="J114" s="237"/>
      <c r="K114" s="16" t="e">
        <f t="shared" si="37"/>
        <v>#DIV/0!</v>
      </c>
      <c r="L114" s="313"/>
      <c r="M114" s="14" t="e">
        <f t="shared" si="38"/>
        <v>#DIV/0!</v>
      </c>
      <c r="N114" s="16" t="e">
        <f t="shared" si="39"/>
        <v>#DIV/0!</v>
      </c>
    </row>
    <row r="115" spans="1:14" ht="15.75">
      <c r="A115" s="2"/>
      <c r="B115" s="21" t="s">
        <v>99</v>
      </c>
      <c r="C115" s="237"/>
      <c r="D115" s="16" t="e">
        <f t="shared" si="34"/>
        <v>#DIV/0!</v>
      </c>
      <c r="E115" s="313"/>
      <c r="F115" s="14" t="e">
        <f t="shared" si="35"/>
        <v>#DIV/0!</v>
      </c>
      <c r="G115" s="16" t="e">
        <f t="shared" si="36"/>
        <v>#DIV/0!</v>
      </c>
      <c r="H115" s="2"/>
      <c r="I115" s="21" t="s">
        <v>99</v>
      </c>
      <c r="J115" s="237"/>
      <c r="K115" s="16" t="e">
        <f t="shared" si="37"/>
        <v>#DIV/0!</v>
      </c>
      <c r="L115" s="313"/>
      <c r="M115" s="14" t="e">
        <f t="shared" si="38"/>
        <v>#DIV/0!</v>
      </c>
      <c r="N115" s="16" t="e">
        <f t="shared" si="39"/>
        <v>#DIV/0!</v>
      </c>
    </row>
    <row r="116" spans="1:14" ht="15.75">
      <c r="A116" s="2"/>
      <c r="B116" s="21" t="s">
        <v>100</v>
      </c>
      <c r="C116" s="237"/>
      <c r="D116" s="16" t="e">
        <f t="shared" si="34"/>
        <v>#DIV/0!</v>
      </c>
      <c r="E116" s="313"/>
      <c r="F116" s="14" t="e">
        <f t="shared" si="35"/>
        <v>#DIV/0!</v>
      </c>
      <c r="G116" s="16" t="e">
        <f t="shared" si="36"/>
        <v>#DIV/0!</v>
      </c>
      <c r="H116" s="2"/>
      <c r="I116" s="21" t="s">
        <v>100</v>
      </c>
      <c r="J116" s="237"/>
      <c r="K116" s="16" t="e">
        <f t="shared" si="37"/>
        <v>#DIV/0!</v>
      </c>
      <c r="L116" s="313"/>
      <c r="M116" s="14" t="e">
        <f t="shared" si="38"/>
        <v>#DIV/0!</v>
      </c>
      <c r="N116" s="16" t="e">
        <f t="shared" si="39"/>
        <v>#DIV/0!</v>
      </c>
    </row>
    <row r="117" spans="1:14" ht="15.75">
      <c r="A117" s="2"/>
      <c r="B117" s="21" t="s">
        <v>101</v>
      </c>
      <c r="C117" s="237"/>
      <c r="D117" s="16" t="e">
        <f t="shared" si="34"/>
        <v>#DIV/0!</v>
      </c>
      <c r="E117" s="313"/>
      <c r="F117" s="14" t="e">
        <f t="shared" si="35"/>
        <v>#DIV/0!</v>
      </c>
      <c r="G117" s="16" t="e">
        <f t="shared" si="36"/>
        <v>#DIV/0!</v>
      </c>
      <c r="H117" s="2"/>
      <c r="I117" s="21" t="s">
        <v>101</v>
      </c>
      <c r="J117" s="237"/>
      <c r="K117" s="16" t="e">
        <f t="shared" si="37"/>
        <v>#DIV/0!</v>
      </c>
      <c r="L117" s="313"/>
      <c r="M117" s="14" t="e">
        <f t="shared" si="38"/>
        <v>#DIV/0!</v>
      </c>
      <c r="N117" s="16" t="e">
        <f t="shared" si="39"/>
        <v>#DIV/0!</v>
      </c>
    </row>
    <row r="118" spans="1:14" ht="15.75">
      <c r="A118" s="2"/>
      <c r="B118" s="21" t="s">
        <v>102</v>
      </c>
      <c r="C118" s="237"/>
      <c r="D118" s="16" t="e">
        <f t="shared" si="34"/>
        <v>#DIV/0!</v>
      </c>
      <c r="E118" s="313"/>
      <c r="F118" s="14" t="e">
        <f t="shared" si="35"/>
        <v>#DIV/0!</v>
      </c>
      <c r="G118" s="16" t="e">
        <f t="shared" si="36"/>
        <v>#DIV/0!</v>
      </c>
      <c r="H118" s="2"/>
      <c r="I118" s="21" t="s">
        <v>102</v>
      </c>
      <c r="J118" s="237"/>
      <c r="K118" s="16" t="e">
        <f t="shared" si="37"/>
        <v>#DIV/0!</v>
      </c>
      <c r="L118" s="313"/>
      <c r="M118" s="14" t="e">
        <f t="shared" si="38"/>
        <v>#DIV/0!</v>
      </c>
      <c r="N118" s="16" t="e">
        <f t="shared" si="39"/>
        <v>#DIV/0!</v>
      </c>
    </row>
    <row r="119" spans="1:14" ht="15.75">
      <c r="A119" s="2"/>
      <c r="B119" s="21" t="s">
        <v>157</v>
      </c>
      <c r="C119" s="237"/>
      <c r="D119" s="16" t="e">
        <f t="shared" si="34"/>
        <v>#DIV/0!</v>
      </c>
      <c r="E119" s="313"/>
      <c r="F119" s="14" t="e">
        <f t="shared" si="35"/>
        <v>#DIV/0!</v>
      </c>
      <c r="G119" s="16" t="e">
        <f t="shared" si="36"/>
        <v>#DIV/0!</v>
      </c>
      <c r="H119" s="2"/>
      <c r="I119" s="21" t="s">
        <v>157</v>
      </c>
      <c r="J119" s="237"/>
      <c r="K119" s="16" t="e">
        <f t="shared" si="37"/>
        <v>#DIV/0!</v>
      </c>
      <c r="L119" s="313"/>
      <c r="M119" s="14" t="e">
        <f t="shared" si="38"/>
        <v>#DIV/0!</v>
      </c>
      <c r="N119" s="16" t="e">
        <f t="shared" si="39"/>
        <v>#DIV/0!</v>
      </c>
    </row>
    <row r="120" spans="1:14" ht="15.75">
      <c r="A120" s="2"/>
      <c r="B120" s="21" t="s">
        <v>158</v>
      </c>
      <c r="C120" s="237"/>
      <c r="D120" s="16" t="e">
        <f t="shared" si="34"/>
        <v>#DIV/0!</v>
      </c>
      <c r="E120" s="313"/>
      <c r="F120" s="14" t="e">
        <f t="shared" si="35"/>
        <v>#DIV/0!</v>
      </c>
      <c r="G120" s="16" t="e">
        <f t="shared" si="36"/>
        <v>#DIV/0!</v>
      </c>
      <c r="H120" s="2"/>
      <c r="I120" s="21" t="s">
        <v>158</v>
      </c>
      <c r="J120" s="237"/>
      <c r="K120" s="16" t="e">
        <f t="shared" si="37"/>
        <v>#DIV/0!</v>
      </c>
      <c r="L120" s="313"/>
      <c r="M120" s="14" t="e">
        <f t="shared" si="38"/>
        <v>#DIV/0!</v>
      </c>
      <c r="N120" s="16" t="e">
        <f t="shared" si="39"/>
        <v>#DIV/0!</v>
      </c>
    </row>
    <row r="121" spans="1:14" ht="15.75">
      <c r="A121" s="2"/>
      <c r="B121" s="21" t="s">
        <v>179</v>
      </c>
      <c r="C121" s="237"/>
      <c r="D121" s="16" t="e">
        <f t="shared" si="34"/>
        <v>#DIV/0!</v>
      </c>
      <c r="E121" s="313"/>
      <c r="F121" s="14" t="e">
        <f t="shared" si="35"/>
        <v>#DIV/0!</v>
      </c>
      <c r="G121" s="16" t="e">
        <f t="shared" si="36"/>
        <v>#DIV/0!</v>
      </c>
      <c r="H121" s="2"/>
      <c r="I121" s="21" t="s">
        <v>179</v>
      </c>
      <c r="J121" s="237"/>
      <c r="K121" s="16" t="e">
        <f t="shared" si="37"/>
        <v>#DIV/0!</v>
      </c>
      <c r="L121" s="313"/>
      <c r="M121" s="14" t="e">
        <f t="shared" si="38"/>
        <v>#DIV/0!</v>
      </c>
      <c r="N121" s="16" t="e">
        <f t="shared" si="39"/>
        <v>#DIV/0!</v>
      </c>
    </row>
    <row r="122" spans="1:14" ht="15.75">
      <c r="A122" s="2"/>
      <c r="B122" s="21" t="s">
        <v>111</v>
      </c>
      <c r="C122" s="237"/>
      <c r="D122" s="16" t="e">
        <f t="shared" si="34"/>
        <v>#DIV/0!</v>
      </c>
      <c r="E122" s="313"/>
      <c r="F122" s="14" t="e">
        <f t="shared" si="35"/>
        <v>#DIV/0!</v>
      </c>
      <c r="G122" s="16" t="e">
        <f t="shared" si="36"/>
        <v>#DIV/0!</v>
      </c>
      <c r="H122" s="2"/>
      <c r="I122" s="21" t="s">
        <v>111</v>
      </c>
      <c r="J122" s="237"/>
      <c r="K122" s="16" t="e">
        <f t="shared" si="37"/>
        <v>#DIV/0!</v>
      </c>
      <c r="L122" s="313"/>
      <c r="M122" s="14" t="e">
        <f t="shared" si="38"/>
        <v>#DIV/0!</v>
      </c>
      <c r="N122" s="16" t="e">
        <f t="shared" si="39"/>
        <v>#DIV/0!</v>
      </c>
    </row>
    <row r="123" spans="1:14" ht="16.5" thickBot="1">
      <c r="A123" s="2"/>
      <c r="B123" s="22" t="s">
        <v>122</v>
      </c>
      <c r="C123" s="239"/>
      <c r="D123" s="18" t="e">
        <f t="shared" si="34"/>
        <v>#DIV/0!</v>
      </c>
      <c r="E123" s="314"/>
      <c r="F123" s="15" t="e">
        <f t="shared" si="35"/>
        <v>#DIV/0!</v>
      </c>
      <c r="G123" s="18" t="e">
        <f t="shared" si="36"/>
        <v>#DIV/0!</v>
      </c>
      <c r="H123" s="2"/>
      <c r="I123" s="22" t="s">
        <v>122</v>
      </c>
      <c r="J123" s="239"/>
      <c r="K123" s="18" t="e">
        <f t="shared" si="37"/>
        <v>#DIV/0!</v>
      </c>
      <c r="L123" s="314"/>
      <c r="M123" s="15" t="e">
        <f t="shared" si="38"/>
        <v>#DIV/0!</v>
      </c>
      <c r="N123" s="18" t="e">
        <f t="shared" si="39"/>
        <v>#DIV/0!</v>
      </c>
    </row>
    <row r="124" spans="1:14" s="325" customFormat="1" ht="15.75">
      <c r="A124" s="322"/>
      <c r="B124" s="323"/>
      <c r="C124" s="262">
        <f>SUM(C112:C123)</f>
        <v>0</v>
      </c>
      <c r="D124" s="263" t="e">
        <f t="shared" si="34"/>
        <v>#DIV/0!</v>
      </c>
      <c r="E124" s="324">
        <f>SUM(E112:E123)</f>
        <v>0</v>
      </c>
      <c r="F124" s="300" t="e">
        <f t="shared" si="35"/>
        <v>#DIV/0!</v>
      </c>
      <c r="G124" s="263" t="e">
        <f>E124/E109</f>
        <v>#DIV/0!</v>
      </c>
      <c r="H124" s="322"/>
      <c r="I124" s="323"/>
      <c r="J124" s="262">
        <f>SUM(J112:J123)</f>
        <v>0</v>
      </c>
      <c r="K124" s="263" t="e">
        <f t="shared" si="37"/>
        <v>#DIV/0!</v>
      </c>
      <c r="L124" s="324">
        <f>SUM(L112:L123)</f>
        <v>0</v>
      </c>
      <c r="M124" s="300" t="e">
        <f t="shared" si="38"/>
        <v>#DIV/0!</v>
      </c>
      <c r="N124" s="263" t="e">
        <f>L124/L109</f>
        <v>#DIV/0!</v>
      </c>
    </row>
    <row r="126" spans="1:14" ht="12.75">
      <c r="A126" s="25" t="str">
        <f>UtilSum!G46</f>
        <v>There is no copyright on this.  Please spread it around.  The more use the better!</v>
      </c>
      <c r="H126" s="25" t="str">
        <f>A126</f>
        <v>There is no copyright on this.  Please spread it around.  The more use the better!</v>
      </c>
      <c r="I126" s="5"/>
      <c r="J126" s="307"/>
      <c r="K126" s="19"/>
      <c r="L126" s="317"/>
      <c r="M126" s="20"/>
      <c r="N126" s="5"/>
    </row>
  </sheetData>
  <sheetProtection/>
  <printOptions horizontalCentered="1" verticalCentered="1"/>
  <pageMargins left="0.2" right="0.2" top="0.2" bottom="0.2" header="0.5" footer="0.5"/>
  <pageSetup orientation="portrait" paperSize="9"/>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R113"/>
  <sheetViews>
    <sheetView zoomScalePageLayoutView="0" workbookViewId="0" topLeftCell="A1">
      <pane ySplit="6" topLeftCell="A39" activePane="bottomLeft" state="frozen"/>
      <selection pane="topLeft" activeCell="A1" sqref="A1"/>
      <selection pane="bottomLeft" activeCell="E38" sqref="A22:IV38"/>
    </sheetView>
  </sheetViews>
  <sheetFormatPr defaultColWidth="10.75390625" defaultRowHeight="12.75"/>
  <cols>
    <col min="1" max="2" width="10.75390625" style="28" customWidth="1"/>
    <col min="3" max="3" width="12.875" style="294" customWidth="1"/>
    <col min="4" max="4" width="9.75390625" style="175" customWidth="1"/>
    <col min="5" max="5" width="10.75390625" style="333" customWidth="1"/>
    <col min="6" max="6" width="10.75390625" style="28" customWidth="1"/>
    <col min="7" max="7" width="8.875" style="28" customWidth="1"/>
    <col min="8" max="8" width="8.25390625" style="28" customWidth="1"/>
    <col min="9" max="11" width="10.75390625" style="28" customWidth="1"/>
    <col min="12" max="12" width="10.75390625" style="341" customWidth="1"/>
    <col min="13" max="13" width="9.875" style="28" customWidth="1"/>
    <col min="14" max="14" width="10.75390625" style="342" customWidth="1"/>
    <col min="15" max="16" width="10.75390625" style="28" customWidth="1"/>
    <col min="17" max="17" width="8.25390625" style="28" customWidth="1"/>
    <col min="18" max="18" width="10.375" style="28" customWidth="1"/>
    <col min="19" max="16384" width="10.75390625" style="28" customWidth="1"/>
  </cols>
  <sheetData>
    <row r="1" spans="4:14" ht="18.75">
      <c r="D1" s="131" t="s">
        <v>64</v>
      </c>
      <c r="L1" s="294"/>
      <c r="M1" s="131" t="s">
        <v>64</v>
      </c>
      <c r="N1" s="333"/>
    </row>
    <row r="2" spans="4:14" ht="15.75">
      <c r="D2" s="30" t="str">
        <f>UtilSum!G3</f>
        <v>Insert Congregation Name in cell G3 on the UtilSum sheet</v>
      </c>
      <c r="L2" s="294"/>
      <c r="M2" s="30" t="str">
        <f>D2</f>
        <v>Insert Congregation Name in cell G3 on the UtilSum sheet</v>
      </c>
      <c r="N2" s="333"/>
    </row>
    <row r="3" spans="4:14" ht="15.75">
      <c r="D3" s="30"/>
      <c r="L3" s="294"/>
      <c r="M3" s="30"/>
      <c r="N3" s="333"/>
    </row>
    <row r="4" spans="1:18" ht="15.75">
      <c r="A4" s="31"/>
      <c r="B4" s="139" t="s">
        <v>190</v>
      </c>
      <c r="C4" s="235"/>
      <c r="D4" s="30"/>
      <c r="E4" s="334" t="s">
        <v>15</v>
      </c>
      <c r="F4" s="343"/>
      <c r="G4" s="344"/>
      <c r="H4" s="176"/>
      <c r="I4" s="176"/>
      <c r="J4" s="31"/>
      <c r="K4" s="139" t="s">
        <v>190</v>
      </c>
      <c r="L4" s="235"/>
      <c r="M4" s="30"/>
      <c r="N4" s="334" t="s">
        <v>15</v>
      </c>
      <c r="O4" s="343"/>
      <c r="P4" s="344"/>
      <c r="Q4" s="176"/>
      <c r="R4" s="176"/>
    </row>
    <row r="5" spans="1:15" ht="15.75">
      <c r="A5" s="31"/>
      <c r="B5" s="139" t="s">
        <v>126</v>
      </c>
      <c r="C5" s="235"/>
      <c r="D5" s="177"/>
      <c r="E5" s="335"/>
      <c r="F5" s="32"/>
      <c r="J5" s="31"/>
      <c r="K5" s="139" t="s">
        <v>126</v>
      </c>
      <c r="L5" s="235"/>
      <c r="M5" s="177"/>
      <c r="N5" s="335"/>
      <c r="O5" s="32"/>
    </row>
    <row r="6" spans="1:18" s="126" customFormat="1" ht="45.75" customHeight="1" thickBot="1">
      <c r="A6" s="127" t="s">
        <v>173</v>
      </c>
      <c r="B6" s="127" t="s">
        <v>95</v>
      </c>
      <c r="C6" s="236" t="s">
        <v>3</v>
      </c>
      <c r="D6" s="127" t="s">
        <v>108</v>
      </c>
      <c r="E6" s="312" t="s">
        <v>89</v>
      </c>
      <c r="F6" s="127" t="s">
        <v>88</v>
      </c>
      <c r="G6" s="127" t="s">
        <v>24</v>
      </c>
      <c r="H6" s="127" t="s">
        <v>1</v>
      </c>
      <c r="I6" s="127" t="s">
        <v>77</v>
      </c>
      <c r="J6" s="127" t="s">
        <v>173</v>
      </c>
      <c r="K6" s="127" t="s">
        <v>95</v>
      </c>
      <c r="L6" s="236" t="s">
        <v>3</v>
      </c>
      <c r="M6" s="127" t="s">
        <v>108</v>
      </c>
      <c r="N6" s="312" t="s">
        <v>89</v>
      </c>
      <c r="O6" s="127" t="s">
        <v>88</v>
      </c>
      <c r="P6" s="127" t="s">
        <v>24</v>
      </c>
      <c r="Q6" s="127" t="s">
        <v>1</v>
      </c>
      <c r="R6" s="127" t="s">
        <v>77</v>
      </c>
    </row>
    <row r="7" spans="1:18" ht="13.5" customHeight="1" hidden="1" thickTop="1">
      <c r="A7" s="41">
        <v>2008</v>
      </c>
      <c r="B7" s="141" t="s">
        <v>60</v>
      </c>
      <c r="C7" s="327"/>
      <c r="D7" s="178"/>
      <c r="E7" s="336"/>
      <c r="F7" s="179" t="e">
        <f>C7/E7</f>
        <v>#DIV/0!</v>
      </c>
      <c r="G7" s="27"/>
      <c r="H7" s="66" t="e">
        <f>'Degree Days (DD)'!#REF!</f>
        <v>#REF!</v>
      </c>
      <c r="I7" s="68"/>
      <c r="J7" s="41">
        <f>A7</f>
        <v>2008</v>
      </c>
      <c r="K7" s="141" t="s">
        <v>60</v>
      </c>
      <c r="L7" s="327"/>
      <c r="M7" s="178"/>
      <c r="N7" s="336"/>
      <c r="O7" s="179" t="e">
        <f>L7/N7</f>
        <v>#DIV/0!</v>
      </c>
      <c r="P7" s="27"/>
      <c r="Q7" s="66" t="e">
        <f>'Degree Days (DD)'!#REF!</f>
        <v>#REF!</v>
      </c>
      <c r="R7" s="68"/>
    </row>
    <row r="8" spans="1:18" ht="13.5" customHeight="1" hidden="1">
      <c r="A8" s="144"/>
      <c r="B8" s="141" t="s">
        <v>103</v>
      </c>
      <c r="C8" s="349"/>
      <c r="D8" s="16"/>
      <c r="E8" s="351"/>
      <c r="F8" s="179" t="e">
        <f aca="true" t="shared" si="0" ref="F8:F19">C8/E8</f>
        <v>#DIV/0!</v>
      </c>
      <c r="G8" s="27"/>
      <c r="H8" s="66" t="e">
        <f>'Degree Days (DD)'!#REF!</f>
        <v>#REF!</v>
      </c>
      <c r="I8" s="68"/>
      <c r="J8" s="144"/>
      <c r="K8" s="141" t="s">
        <v>103</v>
      </c>
      <c r="L8" s="353"/>
      <c r="M8" s="178"/>
      <c r="N8" s="351"/>
      <c r="O8" s="179" t="e">
        <f aca="true" t="shared" si="1" ref="O8:O19">L8/N8</f>
        <v>#DIV/0!</v>
      </c>
      <c r="P8" s="27"/>
      <c r="Q8" s="66" t="e">
        <f>'Degree Days (DD)'!#REF!</f>
        <v>#REF!</v>
      </c>
      <c r="R8" s="68"/>
    </row>
    <row r="9" spans="1:18" ht="13.5" customHeight="1" hidden="1">
      <c r="A9" s="31"/>
      <c r="B9" s="141" t="s">
        <v>98</v>
      </c>
      <c r="C9" s="349"/>
      <c r="D9" s="16"/>
      <c r="E9" s="351"/>
      <c r="F9" s="179" t="e">
        <f t="shared" si="0"/>
        <v>#DIV/0!</v>
      </c>
      <c r="G9" s="27"/>
      <c r="H9" s="66" t="e">
        <f>'Degree Days (DD)'!#REF!</f>
        <v>#REF!</v>
      </c>
      <c r="I9" s="68"/>
      <c r="J9" s="31"/>
      <c r="K9" s="141" t="s">
        <v>98</v>
      </c>
      <c r="L9" s="353"/>
      <c r="M9" s="178"/>
      <c r="N9" s="351"/>
      <c r="O9" s="179" t="e">
        <f t="shared" si="1"/>
        <v>#DIV/0!</v>
      </c>
      <c r="P9" s="27"/>
      <c r="Q9" s="66" t="e">
        <f>'Degree Days (DD)'!#REF!</f>
        <v>#REF!</v>
      </c>
      <c r="R9" s="68"/>
    </row>
    <row r="10" spans="1:18" ht="13.5" customHeight="1" hidden="1">
      <c r="A10" s="31"/>
      <c r="B10" s="141" t="s">
        <v>99</v>
      </c>
      <c r="C10" s="349"/>
      <c r="D10" s="16"/>
      <c r="E10" s="351"/>
      <c r="F10" s="179" t="e">
        <f t="shared" si="0"/>
        <v>#DIV/0!</v>
      </c>
      <c r="G10" s="27"/>
      <c r="H10" s="66" t="e">
        <f>'Degree Days (DD)'!#REF!</f>
        <v>#REF!</v>
      </c>
      <c r="I10" s="68"/>
      <c r="J10" s="31"/>
      <c r="K10" s="141" t="s">
        <v>99</v>
      </c>
      <c r="L10" s="353"/>
      <c r="M10" s="178"/>
      <c r="N10" s="351"/>
      <c r="O10" s="179" t="e">
        <f t="shared" si="1"/>
        <v>#DIV/0!</v>
      </c>
      <c r="P10" s="27"/>
      <c r="Q10" s="66" t="e">
        <f>'Degree Days (DD)'!#REF!</f>
        <v>#REF!</v>
      </c>
      <c r="R10" s="68"/>
    </row>
    <row r="11" spans="1:18" ht="13.5" customHeight="1" hidden="1">
      <c r="A11" s="31"/>
      <c r="B11" s="141" t="s">
        <v>100</v>
      </c>
      <c r="C11" s="349"/>
      <c r="D11" s="16"/>
      <c r="E11" s="351"/>
      <c r="F11" s="179" t="e">
        <f t="shared" si="0"/>
        <v>#DIV/0!</v>
      </c>
      <c r="G11" s="27"/>
      <c r="H11" s="66" t="e">
        <f>'Degree Days (DD)'!#REF!</f>
        <v>#REF!</v>
      </c>
      <c r="I11" s="68"/>
      <c r="J11" s="31"/>
      <c r="K11" s="141" t="s">
        <v>100</v>
      </c>
      <c r="L11" s="353"/>
      <c r="M11" s="178"/>
      <c r="N11" s="351"/>
      <c r="O11" s="179" t="e">
        <f t="shared" si="1"/>
        <v>#DIV/0!</v>
      </c>
      <c r="P11" s="27"/>
      <c r="Q11" s="66" t="e">
        <f>'Degree Days (DD)'!#REF!</f>
        <v>#REF!</v>
      </c>
      <c r="R11" s="68"/>
    </row>
    <row r="12" spans="1:18" ht="13.5" customHeight="1" hidden="1">
      <c r="A12" s="31"/>
      <c r="B12" s="141" t="s">
        <v>101</v>
      </c>
      <c r="C12" s="349"/>
      <c r="D12" s="16"/>
      <c r="E12" s="351"/>
      <c r="F12" s="179" t="e">
        <f t="shared" si="0"/>
        <v>#DIV/0!</v>
      </c>
      <c r="G12" s="27"/>
      <c r="H12" s="66" t="e">
        <f>'Degree Days (DD)'!#REF!</f>
        <v>#REF!</v>
      </c>
      <c r="I12" s="68"/>
      <c r="J12" s="31"/>
      <c r="K12" s="141" t="s">
        <v>101</v>
      </c>
      <c r="L12" s="353"/>
      <c r="M12" s="178"/>
      <c r="N12" s="351"/>
      <c r="O12" s="179" t="e">
        <f t="shared" si="1"/>
        <v>#DIV/0!</v>
      </c>
      <c r="P12" s="27"/>
      <c r="Q12" s="66" t="e">
        <f>'Degree Days (DD)'!#REF!</f>
        <v>#REF!</v>
      </c>
      <c r="R12" s="68"/>
    </row>
    <row r="13" spans="1:18" ht="13.5" customHeight="1" hidden="1">
      <c r="A13" s="31"/>
      <c r="B13" s="141" t="s">
        <v>102</v>
      </c>
      <c r="C13" s="349"/>
      <c r="D13" s="16"/>
      <c r="E13" s="351"/>
      <c r="F13" s="179" t="e">
        <f t="shared" si="0"/>
        <v>#DIV/0!</v>
      </c>
      <c r="G13" s="27"/>
      <c r="H13" s="66" t="e">
        <f>'Degree Days (DD)'!#REF!</f>
        <v>#REF!</v>
      </c>
      <c r="I13" s="68"/>
      <c r="J13" s="31"/>
      <c r="K13" s="141" t="s">
        <v>102</v>
      </c>
      <c r="L13" s="353"/>
      <c r="M13" s="178"/>
      <c r="N13" s="351"/>
      <c r="O13" s="179" t="e">
        <f t="shared" si="1"/>
        <v>#DIV/0!</v>
      </c>
      <c r="P13" s="27"/>
      <c r="Q13" s="66" t="e">
        <f>'Degree Days (DD)'!#REF!</f>
        <v>#REF!</v>
      </c>
      <c r="R13" s="68"/>
    </row>
    <row r="14" spans="1:18" ht="13.5" customHeight="1" hidden="1">
      <c r="A14" s="31"/>
      <c r="B14" s="141" t="s">
        <v>157</v>
      </c>
      <c r="C14" s="349"/>
      <c r="D14" s="16"/>
      <c r="E14" s="351"/>
      <c r="F14" s="179" t="e">
        <f t="shared" si="0"/>
        <v>#DIV/0!</v>
      </c>
      <c r="G14" s="27"/>
      <c r="H14" s="66" t="e">
        <f>'Degree Days (DD)'!#REF!</f>
        <v>#REF!</v>
      </c>
      <c r="I14" s="68"/>
      <c r="J14" s="31"/>
      <c r="K14" s="141" t="s">
        <v>157</v>
      </c>
      <c r="L14" s="353"/>
      <c r="M14" s="178"/>
      <c r="N14" s="351"/>
      <c r="O14" s="179" t="e">
        <f t="shared" si="1"/>
        <v>#DIV/0!</v>
      </c>
      <c r="P14" s="27"/>
      <c r="Q14" s="66" t="e">
        <f>'Degree Days (DD)'!#REF!</f>
        <v>#REF!</v>
      </c>
      <c r="R14" s="68"/>
    </row>
    <row r="15" spans="1:18" ht="13.5" customHeight="1" hidden="1">
      <c r="A15" s="31"/>
      <c r="B15" s="141" t="s">
        <v>158</v>
      </c>
      <c r="C15" s="349"/>
      <c r="D15" s="16"/>
      <c r="E15" s="351"/>
      <c r="F15" s="179" t="e">
        <f t="shared" si="0"/>
        <v>#DIV/0!</v>
      </c>
      <c r="G15" s="27"/>
      <c r="H15" s="66" t="e">
        <f>'Degree Days (DD)'!#REF!</f>
        <v>#REF!</v>
      </c>
      <c r="I15" s="68"/>
      <c r="J15" s="31"/>
      <c r="K15" s="141" t="s">
        <v>158</v>
      </c>
      <c r="L15" s="353"/>
      <c r="M15" s="178"/>
      <c r="N15" s="351"/>
      <c r="O15" s="179" t="e">
        <f t="shared" si="1"/>
        <v>#DIV/0!</v>
      </c>
      <c r="P15" s="27"/>
      <c r="Q15" s="66" t="e">
        <f>'Degree Days (DD)'!#REF!</f>
        <v>#REF!</v>
      </c>
      <c r="R15" s="68"/>
    </row>
    <row r="16" spans="1:18" ht="13.5" customHeight="1" hidden="1">
      <c r="A16" s="31"/>
      <c r="B16" s="141" t="s">
        <v>179</v>
      </c>
      <c r="C16" s="349"/>
      <c r="D16" s="16"/>
      <c r="E16" s="351"/>
      <c r="F16" s="179" t="e">
        <f t="shared" si="0"/>
        <v>#DIV/0!</v>
      </c>
      <c r="G16" s="27"/>
      <c r="H16" s="66" t="e">
        <f>'Degree Days (DD)'!#REF!</f>
        <v>#REF!</v>
      </c>
      <c r="I16" s="68"/>
      <c r="J16" s="31"/>
      <c r="K16" s="141" t="s">
        <v>179</v>
      </c>
      <c r="L16" s="353"/>
      <c r="M16" s="178"/>
      <c r="N16" s="351"/>
      <c r="O16" s="179" t="e">
        <f t="shared" si="1"/>
        <v>#DIV/0!</v>
      </c>
      <c r="P16" s="27"/>
      <c r="Q16" s="66" t="e">
        <f>'Degree Days (DD)'!#REF!</f>
        <v>#REF!</v>
      </c>
      <c r="R16" s="68"/>
    </row>
    <row r="17" spans="1:18" ht="13.5" customHeight="1" hidden="1">
      <c r="A17" s="31"/>
      <c r="B17" s="141" t="s">
        <v>111</v>
      </c>
      <c r="C17" s="349"/>
      <c r="D17" s="16"/>
      <c r="E17" s="351"/>
      <c r="F17" s="179" t="e">
        <f t="shared" si="0"/>
        <v>#DIV/0!</v>
      </c>
      <c r="G17" s="27"/>
      <c r="H17" s="66" t="e">
        <f>'Degree Days (DD)'!#REF!</f>
        <v>#REF!</v>
      </c>
      <c r="I17" s="68"/>
      <c r="J17" s="31"/>
      <c r="K17" s="141" t="s">
        <v>111</v>
      </c>
      <c r="L17" s="353"/>
      <c r="M17" s="178"/>
      <c r="N17" s="351"/>
      <c r="O17" s="179" t="e">
        <f t="shared" si="1"/>
        <v>#DIV/0!</v>
      </c>
      <c r="P17" s="27"/>
      <c r="Q17" s="66" t="e">
        <f>'Degree Days (DD)'!#REF!</f>
        <v>#REF!</v>
      </c>
      <c r="R17" s="68"/>
    </row>
    <row r="18" spans="1:18" ht="13.5" customHeight="1" hidden="1" thickBot="1">
      <c r="A18" s="31"/>
      <c r="B18" s="145" t="s">
        <v>122</v>
      </c>
      <c r="C18" s="350"/>
      <c r="D18" s="18"/>
      <c r="E18" s="352"/>
      <c r="F18" s="181" t="e">
        <f t="shared" si="0"/>
        <v>#DIV/0!</v>
      </c>
      <c r="G18" s="182"/>
      <c r="H18" s="70" t="e">
        <f>'Degree Days (DD)'!#REF!</f>
        <v>#REF!</v>
      </c>
      <c r="I18" s="69"/>
      <c r="J18" s="31"/>
      <c r="K18" s="145" t="s">
        <v>122</v>
      </c>
      <c r="L18" s="353"/>
      <c r="M18" s="180"/>
      <c r="N18" s="352"/>
      <c r="O18" s="181" t="e">
        <f t="shared" si="1"/>
        <v>#DIV/0!</v>
      </c>
      <c r="P18" s="182"/>
      <c r="Q18" s="66" t="e">
        <f>'Degree Days (DD)'!#REF!</f>
        <v>#REF!</v>
      </c>
      <c r="R18" s="69"/>
    </row>
    <row r="19" spans="1:18" s="271" customFormat="1" ht="13.5" customHeight="1" hidden="1" thickTop="1">
      <c r="A19" s="260"/>
      <c r="B19" s="261"/>
      <c r="C19" s="268">
        <f>SUM(C7:C18)</f>
        <v>0</v>
      </c>
      <c r="D19" s="346"/>
      <c r="E19" s="347">
        <f>SUM(E7:E18)</f>
        <v>0</v>
      </c>
      <c r="F19" s="348" t="e">
        <f t="shared" si="0"/>
        <v>#DIV/0!</v>
      </c>
      <c r="G19" s="306"/>
      <c r="H19" s="304" t="e">
        <f>'Degree Days (DD)'!#REF!</f>
        <v>#REF!</v>
      </c>
      <c r="I19" s="304"/>
      <c r="J19" s="260"/>
      <c r="K19" s="261"/>
      <c r="L19" s="345">
        <f>SUM(L7:L7)</f>
        <v>0</v>
      </c>
      <c r="M19" s="346"/>
      <c r="N19" s="347">
        <f>SUM(N7:N18)</f>
        <v>0</v>
      </c>
      <c r="O19" s="348" t="e">
        <f t="shared" si="1"/>
        <v>#DIV/0!</v>
      </c>
      <c r="P19" s="306"/>
      <c r="Q19" s="266" t="e">
        <f>'Degree Days (DD)'!#REF!</f>
        <v>#REF!</v>
      </c>
      <c r="R19" s="304"/>
    </row>
    <row r="20" spans="1:18" s="126" customFormat="1" ht="13.5" customHeight="1" hidden="1">
      <c r="A20" s="166"/>
      <c r="B20" s="166"/>
      <c r="C20" s="241"/>
      <c r="D20" s="166"/>
      <c r="E20" s="315"/>
      <c r="F20" s="166"/>
      <c r="G20" s="166"/>
      <c r="H20" s="166"/>
      <c r="I20" s="166"/>
      <c r="J20" s="166"/>
      <c r="K20" s="166"/>
      <c r="L20" s="241"/>
      <c r="M20" s="166"/>
      <c r="N20" s="315"/>
      <c r="O20" s="166"/>
      <c r="P20" s="166"/>
      <c r="Q20" s="66"/>
      <c r="R20" s="166"/>
    </row>
    <row r="21" spans="1:18" s="126" customFormat="1" ht="13.5" customHeight="1" hidden="1">
      <c r="A21" s="166"/>
      <c r="B21" s="166"/>
      <c r="C21" s="241"/>
      <c r="D21" s="166"/>
      <c r="E21" s="315"/>
      <c r="F21" s="166"/>
      <c r="G21" s="166"/>
      <c r="H21" s="166"/>
      <c r="I21" s="166"/>
      <c r="J21" s="166"/>
      <c r="K21" s="166"/>
      <c r="L21" s="241"/>
      <c r="M21" s="166"/>
      <c r="N21" s="315"/>
      <c r="O21" s="166"/>
      <c r="P21" s="166"/>
      <c r="Q21" s="66"/>
      <c r="R21" s="166"/>
    </row>
    <row r="22" spans="1:18" ht="13.5" customHeight="1" hidden="1" thickTop="1">
      <c r="A22" s="31"/>
      <c r="B22" s="148"/>
      <c r="C22" s="233"/>
      <c r="D22" s="130"/>
      <c r="E22" s="338"/>
      <c r="F22" s="183"/>
      <c r="G22" s="27"/>
      <c r="H22" s="27"/>
      <c r="I22" s="27"/>
      <c r="J22" s="31"/>
      <c r="K22" s="148"/>
      <c r="L22" s="233"/>
      <c r="M22" s="130"/>
      <c r="N22" s="338"/>
      <c r="O22" s="183"/>
      <c r="P22" s="27"/>
      <c r="Q22" s="66"/>
      <c r="R22" s="27"/>
    </row>
    <row r="23" spans="1:18" ht="13.5" customHeight="1" hidden="1">
      <c r="A23" s="31"/>
      <c r="B23" s="148"/>
      <c r="C23" s="329"/>
      <c r="D23" s="177"/>
      <c r="E23" s="335"/>
      <c r="F23" s="183"/>
      <c r="G23" s="27"/>
      <c r="H23" s="27"/>
      <c r="I23" s="27"/>
      <c r="J23" s="31"/>
      <c r="K23" s="148"/>
      <c r="L23" s="329"/>
      <c r="M23" s="177"/>
      <c r="N23" s="335"/>
      <c r="O23" s="183"/>
      <c r="P23" s="27"/>
      <c r="Q23" s="66"/>
      <c r="R23" s="27"/>
    </row>
    <row r="24" spans="1:18" ht="13.5" customHeight="1" hidden="1">
      <c r="A24" s="41">
        <f>UtilSum!A9</f>
        <v>2010</v>
      </c>
      <c r="B24" s="141" t="s">
        <v>60</v>
      </c>
      <c r="C24" s="327"/>
      <c r="D24" s="142" t="e">
        <f>C24/#REF!</f>
        <v>#REF!</v>
      </c>
      <c r="E24" s="336"/>
      <c r="F24" s="179" t="e">
        <f>C24/E24</f>
        <v>#DIV/0!</v>
      </c>
      <c r="G24" s="142" t="e">
        <f>E24/#REF!</f>
        <v>#REF!</v>
      </c>
      <c r="H24" s="66" t="e">
        <f>'Degree Days (DD)'!#REF!</f>
        <v>#REF!</v>
      </c>
      <c r="I24" s="82" t="e">
        <f>H24/#REF!</f>
        <v>#REF!</v>
      </c>
      <c r="J24" s="41">
        <f>A24</f>
        <v>2010</v>
      </c>
      <c r="K24" s="141" t="s">
        <v>60</v>
      </c>
      <c r="L24" s="327"/>
      <c r="M24" s="142" t="e">
        <f>L24/#REF!</f>
        <v>#REF!</v>
      </c>
      <c r="N24" s="336"/>
      <c r="O24" s="179" t="e">
        <f>L24/N24</f>
        <v>#DIV/0!</v>
      </c>
      <c r="P24" s="142" t="e">
        <f>N24/#REF!</f>
        <v>#REF!</v>
      </c>
      <c r="Q24" s="66" t="e">
        <f>'Degree Days (DD)'!#REF!</f>
        <v>#REF!</v>
      </c>
      <c r="R24" s="82" t="e">
        <f>Q24/#REF!</f>
        <v>#REF!</v>
      </c>
    </row>
    <row r="25" spans="1:18" ht="12.75" customHeight="1" hidden="1">
      <c r="A25" s="144"/>
      <c r="B25" s="141" t="s">
        <v>103</v>
      </c>
      <c r="C25" s="349"/>
      <c r="D25" s="142" t="e">
        <f>C25/#REF!</f>
        <v>#REF!</v>
      </c>
      <c r="E25" s="351"/>
      <c r="F25" s="179" t="e">
        <f aca="true" t="shared" si="2" ref="F25:F36">C25/E25</f>
        <v>#DIV/0!</v>
      </c>
      <c r="G25" s="142" t="e">
        <f>E25/#REF!</f>
        <v>#REF!</v>
      </c>
      <c r="H25" s="66" t="e">
        <f>'Degree Days (DD)'!#REF!</f>
        <v>#REF!</v>
      </c>
      <c r="I25" s="82" t="e">
        <f>H25/#REF!</f>
        <v>#REF!</v>
      </c>
      <c r="J25" s="144"/>
      <c r="K25" s="141" t="s">
        <v>103</v>
      </c>
      <c r="L25" s="349"/>
      <c r="M25" s="142" t="e">
        <f>L25/#REF!</f>
        <v>#REF!</v>
      </c>
      <c r="N25" s="351"/>
      <c r="O25" s="179" t="e">
        <f aca="true" t="shared" si="3" ref="O25:O36">L25/N25</f>
        <v>#DIV/0!</v>
      </c>
      <c r="P25" s="142" t="e">
        <f>N25/#REF!</f>
        <v>#REF!</v>
      </c>
      <c r="Q25" s="66" t="e">
        <f>'Degree Days (DD)'!#REF!</f>
        <v>#REF!</v>
      </c>
      <c r="R25" s="82" t="e">
        <f>Q25/#REF!</f>
        <v>#REF!</v>
      </c>
    </row>
    <row r="26" spans="1:18" ht="12.75" customHeight="1" hidden="1">
      <c r="A26" s="31"/>
      <c r="B26" s="141" t="s">
        <v>98</v>
      </c>
      <c r="C26" s="349"/>
      <c r="D26" s="142" t="e">
        <f>C26/#REF!</f>
        <v>#REF!</v>
      </c>
      <c r="E26" s="351"/>
      <c r="F26" s="179" t="e">
        <f t="shared" si="2"/>
        <v>#DIV/0!</v>
      </c>
      <c r="G26" s="142" t="e">
        <f>E26/#REF!</f>
        <v>#REF!</v>
      </c>
      <c r="H26" s="66" t="e">
        <f>'Degree Days (DD)'!#REF!</f>
        <v>#REF!</v>
      </c>
      <c r="I26" s="82" t="e">
        <f>H26/#REF!</f>
        <v>#REF!</v>
      </c>
      <c r="J26" s="31"/>
      <c r="K26" s="141" t="s">
        <v>98</v>
      </c>
      <c r="L26" s="349"/>
      <c r="M26" s="142" t="e">
        <f>L26/#REF!</f>
        <v>#REF!</v>
      </c>
      <c r="N26" s="351"/>
      <c r="O26" s="179" t="e">
        <f t="shared" si="3"/>
        <v>#DIV/0!</v>
      </c>
      <c r="P26" s="142" t="e">
        <f>N26/#REF!</f>
        <v>#REF!</v>
      </c>
      <c r="Q26" s="66" t="e">
        <f>'Degree Days (DD)'!#REF!</f>
        <v>#REF!</v>
      </c>
      <c r="R26" s="82" t="e">
        <f>Q26/#REF!</f>
        <v>#REF!</v>
      </c>
    </row>
    <row r="27" spans="1:18" ht="12.75" customHeight="1" hidden="1">
      <c r="A27" s="31"/>
      <c r="B27" s="141" t="s">
        <v>99</v>
      </c>
      <c r="C27" s="349"/>
      <c r="D27" s="142" t="e">
        <f>C27/#REF!</f>
        <v>#REF!</v>
      </c>
      <c r="E27" s="351"/>
      <c r="F27" s="179" t="e">
        <f t="shared" si="2"/>
        <v>#DIV/0!</v>
      </c>
      <c r="G27" s="142" t="e">
        <f>E27/#REF!</f>
        <v>#REF!</v>
      </c>
      <c r="H27" s="66" t="e">
        <f>'Degree Days (DD)'!#REF!</f>
        <v>#REF!</v>
      </c>
      <c r="I27" s="82" t="e">
        <f>H27/#REF!</f>
        <v>#REF!</v>
      </c>
      <c r="J27" s="31"/>
      <c r="K27" s="141" t="s">
        <v>99</v>
      </c>
      <c r="L27" s="349"/>
      <c r="M27" s="142" t="e">
        <f>L27/#REF!</f>
        <v>#REF!</v>
      </c>
      <c r="N27" s="351"/>
      <c r="O27" s="179" t="e">
        <f t="shared" si="3"/>
        <v>#DIV/0!</v>
      </c>
      <c r="P27" s="142" t="e">
        <f>N27/#REF!</f>
        <v>#REF!</v>
      </c>
      <c r="Q27" s="66" t="e">
        <f>'Degree Days (DD)'!#REF!</f>
        <v>#REF!</v>
      </c>
      <c r="R27" s="82" t="e">
        <f>Q27/#REF!</f>
        <v>#REF!</v>
      </c>
    </row>
    <row r="28" spans="1:18" ht="12.75" customHeight="1" hidden="1">
      <c r="A28" s="31"/>
      <c r="B28" s="141" t="s">
        <v>100</v>
      </c>
      <c r="C28" s="349"/>
      <c r="D28" s="142" t="e">
        <f>C28/#REF!</f>
        <v>#REF!</v>
      </c>
      <c r="E28" s="351"/>
      <c r="F28" s="179" t="e">
        <f t="shared" si="2"/>
        <v>#DIV/0!</v>
      </c>
      <c r="G28" s="142" t="e">
        <f>E28/#REF!</f>
        <v>#REF!</v>
      </c>
      <c r="H28" s="66" t="e">
        <f>'Degree Days (DD)'!#REF!</f>
        <v>#REF!</v>
      </c>
      <c r="I28" s="82" t="e">
        <f>H28/#REF!</f>
        <v>#REF!</v>
      </c>
      <c r="J28" s="31"/>
      <c r="K28" s="141" t="s">
        <v>100</v>
      </c>
      <c r="L28" s="349"/>
      <c r="M28" s="142" t="e">
        <f>L28/#REF!</f>
        <v>#REF!</v>
      </c>
      <c r="N28" s="351"/>
      <c r="O28" s="179" t="e">
        <f t="shared" si="3"/>
        <v>#DIV/0!</v>
      </c>
      <c r="P28" s="142" t="e">
        <f>N28/#REF!</f>
        <v>#REF!</v>
      </c>
      <c r="Q28" s="66" t="e">
        <f>'Degree Days (DD)'!#REF!</f>
        <v>#REF!</v>
      </c>
      <c r="R28" s="82" t="e">
        <f>Q28/#REF!</f>
        <v>#REF!</v>
      </c>
    </row>
    <row r="29" spans="1:18" ht="12.75" customHeight="1" hidden="1">
      <c r="A29" s="31"/>
      <c r="B29" s="141" t="s">
        <v>101</v>
      </c>
      <c r="C29" s="349"/>
      <c r="D29" s="142" t="e">
        <f>C29/#REF!</f>
        <v>#REF!</v>
      </c>
      <c r="E29" s="351"/>
      <c r="F29" s="179" t="e">
        <f t="shared" si="2"/>
        <v>#DIV/0!</v>
      </c>
      <c r="G29" s="142" t="e">
        <f>E29/#REF!</f>
        <v>#REF!</v>
      </c>
      <c r="H29" s="66" t="e">
        <f>'Degree Days (DD)'!#REF!</f>
        <v>#REF!</v>
      </c>
      <c r="I29" s="82" t="e">
        <f>H29/#REF!</f>
        <v>#REF!</v>
      </c>
      <c r="J29" s="31"/>
      <c r="K29" s="141" t="s">
        <v>101</v>
      </c>
      <c r="L29" s="349"/>
      <c r="M29" s="142" t="e">
        <f>L29/#REF!</f>
        <v>#REF!</v>
      </c>
      <c r="N29" s="351"/>
      <c r="O29" s="179" t="e">
        <f t="shared" si="3"/>
        <v>#DIV/0!</v>
      </c>
      <c r="P29" s="142" t="e">
        <f>N29/#REF!</f>
        <v>#REF!</v>
      </c>
      <c r="Q29" s="66" t="e">
        <f>'Degree Days (DD)'!#REF!</f>
        <v>#REF!</v>
      </c>
      <c r="R29" s="82" t="e">
        <f>Q29/#REF!</f>
        <v>#REF!</v>
      </c>
    </row>
    <row r="30" spans="1:18" ht="12.75" customHeight="1" hidden="1">
      <c r="A30" s="31"/>
      <c r="B30" s="141" t="s">
        <v>102</v>
      </c>
      <c r="C30" s="349"/>
      <c r="D30" s="142" t="e">
        <f>C30/#REF!</f>
        <v>#REF!</v>
      </c>
      <c r="E30" s="351"/>
      <c r="F30" s="179" t="e">
        <f t="shared" si="2"/>
        <v>#DIV/0!</v>
      </c>
      <c r="G30" s="142" t="e">
        <f>E30/#REF!</f>
        <v>#REF!</v>
      </c>
      <c r="H30" s="66" t="e">
        <f>'Degree Days (DD)'!#REF!</f>
        <v>#REF!</v>
      </c>
      <c r="I30" s="82"/>
      <c r="J30" s="31"/>
      <c r="K30" s="141" t="s">
        <v>102</v>
      </c>
      <c r="L30" s="349"/>
      <c r="M30" s="142" t="e">
        <f>L30/#REF!</f>
        <v>#REF!</v>
      </c>
      <c r="N30" s="351"/>
      <c r="O30" s="179" t="e">
        <f t="shared" si="3"/>
        <v>#DIV/0!</v>
      </c>
      <c r="P30" s="142" t="e">
        <f>N30/#REF!</f>
        <v>#REF!</v>
      </c>
      <c r="Q30" s="66" t="e">
        <f>'Degree Days (DD)'!#REF!</f>
        <v>#REF!</v>
      </c>
      <c r="R30" s="82"/>
    </row>
    <row r="31" spans="1:18" ht="12.75" customHeight="1" hidden="1">
      <c r="A31" s="31"/>
      <c r="B31" s="141" t="s">
        <v>157</v>
      </c>
      <c r="C31" s="349"/>
      <c r="D31" s="142" t="e">
        <f>C31/#REF!</f>
        <v>#REF!</v>
      </c>
      <c r="E31" s="351"/>
      <c r="F31" s="179" t="e">
        <f t="shared" si="2"/>
        <v>#DIV/0!</v>
      </c>
      <c r="G31" s="142" t="e">
        <f>E31/#REF!</f>
        <v>#REF!</v>
      </c>
      <c r="H31" s="66" t="e">
        <f>'Degree Days (DD)'!#REF!</f>
        <v>#REF!</v>
      </c>
      <c r="I31" s="82"/>
      <c r="J31" s="31"/>
      <c r="K31" s="141" t="s">
        <v>157</v>
      </c>
      <c r="L31" s="349"/>
      <c r="M31" s="142" t="e">
        <f>L31/#REF!</f>
        <v>#REF!</v>
      </c>
      <c r="N31" s="351"/>
      <c r="O31" s="179" t="e">
        <f t="shared" si="3"/>
        <v>#DIV/0!</v>
      </c>
      <c r="P31" s="142" t="e">
        <f>N31/#REF!</f>
        <v>#REF!</v>
      </c>
      <c r="Q31" s="66" t="e">
        <f>'Degree Days (DD)'!#REF!</f>
        <v>#REF!</v>
      </c>
      <c r="R31" s="82"/>
    </row>
    <row r="32" spans="1:18" ht="12.75" customHeight="1" hidden="1">
      <c r="A32" s="31"/>
      <c r="B32" s="141" t="s">
        <v>158</v>
      </c>
      <c r="C32" s="349"/>
      <c r="D32" s="142" t="e">
        <f>C32/#REF!</f>
        <v>#REF!</v>
      </c>
      <c r="E32" s="351"/>
      <c r="F32" s="179" t="e">
        <f t="shared" si="2"/>
        <v>#DIV/0!</v>
      </c>
      <c r="G32" s="142" t="e">
        <f>E32/#REF!</f>
        <v>#REF!</v>
      </c>
      <c r="H32" s="66" t="e">
        <f>'Degree Days (DD)'!#REF!</f>
        <v>#REF!</v>
      </c>
      <c r="I32" s="82"/>
      <c r="J32" s="31"/>
      <c r="K32" s="141" t="s">
        <v>158</v>
      </c>
      <c r="L32" s="349"/>
      <c r="M32" s="142" t="e">
        <f>L32/#REF!</f>
        <v>#REF!</v>
      </c>
      <c r="N32" s="351"/>
      <c r="O32" s="179" t="e">
        <f t="shared" si="3"/>
        <v>#DIV/0!</v>
      </c>
      <c r="P32" s="142" t="e">
        <f>N32/#REF!</f>
        <v>#REF!</v>
      </c>
      <c r="Q32" s="66" t="e">
        <f>'Degree Days (DD)'!#REF!</f>
        <v>#REF!</v>
      </c>
      <c r="R32" s="82"/>
    </row>
    <row r="33" spans="1:18" ht="12.75" customHeight="1" hidden="1">
      <c r="A33" s="31"/>
      <c r="B33" s="141" t="s">
        <v>179</v>
      </c>
      <c r="C33" s="349"/>
      <c r="D33" s="142" t="e">
        <f>C33/#REF!</f>
        <v>#REF!</v>
      </c>
      <c r="E33" s="351"/>
      <c r="F33" s="179" t="e">
        <f t="shared" si="2"/>
        <v>#DIV/0!</v>
      </c>
      <c r="G33" s="142" t="e">
        <f>E33/#REF!</f>
        <v>#REF!</v>
      </c>
      <c r="H33" s="66" t="e">
        <f>'Degree Days (DD)'!#REF!</f>
        <v>#REF!</v>
      </c>
      <c r="I33" s="82" t="e">
        <f>H33/#REF!</f>
        <v>#REF!</v>
      </c>
      <c r="J33" s="31"/>
      <c r="K33" s="141" t="s">
        <v>179</v>
      </c>
      <c r="L33" s="349"/>
      <c r="M33" s="142" t="e">
        <f>L33/#REF!</f>
        <v>#REF!</v>
      </c>
      <c r="N33" s="351"/>
      <c r="O33" s="179" t="e">
        <f t="shared" si="3"/>
        <v>#DIV/0!</v>
      </c>
      <c r="P33" s="142" t="e">
        <f>N33/#REF!</f>
        <v>#REF!</v>
      </c>
      <c r="Q33" s="66" t="e">
        <f>'Degree Days (DD)'!#REF!</f>
        <v>#REF!</v>
      </c>
      <c r="R33" s="82" t="e">
        <f>Q33/#REF!</f>
        <v>#REF!</v>
      </c>
    </row>
    <row r="34" spans="1:18" ht="12.75" customHeight="1" hidden="1">
      <c r="A34" s="31"/>
      <c r="B34" s="141" t="s">
        <v>111</v>
      </c>
      <c r="C34" s="349"/>
      <c r="D34" s="142" t="e">
        <f>C34/#REF!</f>
        <v>#REF!</v>
      </c>
      <c r="E34" s="351"/>
      <c r="F34" s="179" t="e">
        <f t="shared" si="2"/>
        <v>#DIV/0!</v>
      </c>
      <c r="G34" s="142" t="e">
        <f>E34/#REF!</f>
        <v>#REF!</v>
      </c>
      <c r="H34" s="66" t="e">
        <f>'Degree Days (DD)'!#REF!</f>
        <v>#REF!</v>
      </c>
      <c r="I34" s="82" t="e">
        <f>H34/#REF!</f>
        <v>#REF!</v>
      </c>
      <c r="J34" s="31"/>
      <c r="K34" s="141" t="s">
        <v>111</v>
      </c>
      <c r="L34" s="349"/>
      <c r="M34" s="142" t="e">
        <f>L34/#REF!</f>
        <v>#REF!</v>
      </c>
      <c r="N34" s="351"/>
      <c r="O34" s="179" t="e">
        <f t="shared" si="3"/>
        <v>#DIV/0!</v>
      </c>
      <c r="P34" s="142" t="e">
        <f>N34/#REF!</f>
        <v>#REF!</v>
      </c>
      <c r="Q34" s="66" t="e">
        <f>'Degree Days (DD)'!#REF!</f>
        <v>#REF!</v>
      </c>
      <c r="R34" s="82" t="e">
        <f>Q34/#REF!</f>
        <v>#REF!</v>
      </c>
    </row>
    <row r="35" spans="1:18" ht="12.75" customHeight="1" hidden="1" thickBot="1">
      <c r="A35" s="31"/>
      <c r="B35" s="145" t="s">
        <v>122</v>
      </c>
      <c r="C35" s="350"/>
      <c r="D35" s="83" t="e">
        <f>C35/#REF!</f>
        <v>#REF!</v>
      </c>
      <c r="E35" s="352"/>
      <c r="F35" s="181" t="e">
        <f t="shared" si="2"/>
        <v>#DIV/0!</v>
      </c>
      <c r="G35" s="83" t="e">
        <f>E35/#REF!</f>
        <v>#REF!</v>
      </c>
      <c r="H35" s="70" t="e">
        <f>'Degree Days (DD)'!#REF!</f>
        <v>#REF!</v>
      </c>
      <c r="I35" s="83" t="e">
        <f>H35/#REF!</f>
        <v>#REF!</v>
      </c>
      <c r="J35" s="31"/>
      <c r="K35" s="145" t="s">
        <v>122</v>
      </c>
      <c r="L35" s="350"/>
      <c r="M35" s="83" t="e">
        <f>L35/#REF!</f>
        <v>#REF!</v>
      </c>
      <c r="N35" s="352"/>
      <c r="O35" s="181" t="e">
        <f t="shared" si="3"/>
        <v>#DIV/0!</v>
      </c>
      <c r="P35" s="83" t="e">
        <f>N35/#REF!</f>
        <v>#REF!</v>
      </c>
      <c r="Q35" s="66" t="e">
        <f>'Degree Days (DD)'!#REF!</f>
        <v>#REF!</v>
      </c>
      <c r="R35" s="83" t="e">
        <f>Q35/#REF!</f>
        <v>#REF!</v>
      </c>
    </row>
    <row r="36" spans="1:18" s="271" customFormat="1" ht="12.75" customHeight="1" hidden="1" thickTop="1">
      <c r="A36" s="260"/>
      <c r="B36" s="261"/>
      <c r="C36" s="268">
        <f>SUM(C24:C35)</f>
        <v>0</v>
      </c>
      <c r="D36" s="267" t="e">
        <f>C36/#REF!</f>
        <v>#REF!</v>
      </c>
      <c r="E36" s="347">
        <f>SUM(E24:E35)</f>
        <v>0</v>
      </c>
      <c r="F36" s="348" t="e">
        <f t="shared" si="2"/>
        <v>#DIV/0!</v>
      </c>
      <c r="G36" s="267" t="e">
        <f>E36/#REF!</f>
        <v>#REF!</v>
      </c>
      <c r="H36" s="304" t="e">
        <f>'Degree Days (DD)'!#REF!</f>
        <v>#REF!</v>
      </c>
      <c r="I36" s="305" t="e">
        <f>H36/#REF!</f>
        <v>#REF!</v>
      </c>
      <c r="J36" s="260"/>
      <c r="K36" s="261"/>
      <c r="L36" s="268">
        <f>SUM(L24:L35)</f>
        <v>0</v>
      </c>
      <c r="M36" s="267" t="e">
        <f>L36/#REF!</f>
        <v>#REF!</v>
      </c>
      <c r="N36" s="347">
        <f>SUM(N24:N35)</f>
        <v>0</v>
      </c>
      <c r="O36" s="348" t="e">
        <f t="shared" si="3"/>
        <v>#DIV/0!</v>
      </c>
      <c r="P36" s="267" t="e">
        <f>N36/#REF!</f>
        <v>#REF!</v>
      </c>
      <c r="Q36" s="266" t="e">
        <f>'Degree Days (DD)'!#REF!</f>
        <v>#REF!</v>
      </c>
      <c r="R36" s="305" t="e">
        <f>Q36/#REF!</f>
        <v>#REF!</v>
      </c>
    </row>
    <row r="37" spans="1:18" ht="12.75" customHeight="1" hidden="1">
      <c r="A37" s="31"/>
      <c r="B37" s="148"/>
      <c r="C37" s="330"/>
      <c r="D37" s="159"/>
      <c r="E37" s="338"/>
      <c r="F37" s="183"/>
      <c r="G37" s="27"/>
      <c r="H37" s="161"/>
      <c r="I37" s="161"/>
      <c r="J37" s="31"/>
      <c r="K37" s="148"/>
      <c r="L37" s="330"/>
      <c r="M37" s="159"/>
      <c r="N37" s="338"/>
      <c r="O37" s="183"/>
      <c r="P37" s="27"/>
      <c r="Q37" s="66"/>
      <c r="R37" s="161"/>
    </row>
    <row r="38" spans="1:18" ht="12.75" customHeight="1" hidden="1">
      <c r="A38" s="31"/>
      <c r="B38" s="162"/>
      <c r="C38" s="331"/>
      <c r="D38" s="163"/>
      <c r="E38" s="339"/>
      <c r="F38" s="184"/>
      <c r="G38" s="27"/>
      <c r="H38" s="27"/>
      <c r="I38" s="27"/>
      <c r="J38" s="31"/>
      <c r="K38" s="162"/>
      <c r="L38" s="331"/>
      <c r="M38" s="163"/>
      <c r="N38" s="339"/>
      <c r="O38" s="184"/>
      <c r="P38" s="27"/>
      <c r="Q38" s="66"/>
      <c r="R38" s="27"/>
    </row>
    <row r="39" spans="1:18" ht="12.75" customHeight="1" thickTop="1">
      <c r="A39" s="41">
        <f>UtilSum!A11</f>
        <v>2011</v>
      </c>
      <c r="B39" s="141" t="s">
        <v>60</v>
      </c>
      <c r="C39" s="327"/>
      <c r="D39" s="142" t="e">
        <f>C39/C24</f>
        <v>#DIV/0!</v>
      </c>
      <c r="E39" s="336"/>
      <c r="F39" s="179" t="e">
        <f>C39/E39</f>
        <v>#DIV/0!</v>
      </c>
      <c r="G39" s="142"/>
      <c r="H39" s="66">
        <f>'Degree Days (DD)'!C23</f>
        <v>998</v>
      </c>
      <c r="I39" s="82">
        <f>R39</f>
        <v>1.0662393162393162</v>
      </c>
      <c r="J39" s="41">
        <f>A39</f>
        <v>2011</v>
      </c>
      <c r="K39" s="141" t="s">
        <v>60</v>
      </c>
      <c r="L39" s="327"/>
      <c r="M39" s="142"/>
      <c r="N39" s="336"/>
      <c r="O39" s="179" t="e">
        <f>L39/N39</f>
        <v>#DIV/0!</v>
      </c>
      <c r="P39" s="142"/>
      <c r="Q39" s="66">
        <f>'Degree Days (DD)'!C23</f>
        <v>998</v>
      </c>
      <c r="R39" s="82">
        <f>Gas!S39</f>
        <v>1.0662393162393162</v>
      </c>
    </row>
    <row r="40" spans="1:18" ht="15.75">
      <c r="A40" s="144"/>
      <c r="B40" s="141" t="s">
        <v>103</v>
      </c>
      <c r="C40" s="349"/>
      <c r="D40" s="142" t="e">
        <f aca="true" t="shared" si="4" ref="D40:D51">C40/C25</f>
        <v>#DIV/0!</v>
      </c>
      <c r="E40" s="351"/>
      <c r="F40" s="179" t="e">
        <f aca="true" t="shared" si="5" ref="F40:F51">C40/E40</f>
        <v>#DIV/0!</v>
      </c>
      <c r="G40" s="142"/>
      <c r="H40" s="66">
        <f>'Degree Days (DD)'!C24</f>
        <v>819</v>
      </c>
      <c r="I40" s="82">
        <f>R40</f>
        <v>1.1008064516129032</v>
      </c>
      <c r="J40" s="144"/>
      <c r="K40" s="141" t="s">
        <v>103</v>
      </c>
      <c r="L40" s="349"/>
      <c r="M40" s="142"/>
      <c r="N40" s="351"/>
      <c r="O40" s="179" t="e">
        <f aca="true" t="shared" si="6" ref="O40:O51">L40/N40</f>
        <v>#DIV/0!</v>
      </c>
      <c r="P40" s="142"/>
      <c r="Q40" s="66">
        <f>'Degree Days (DD)'!C24</f>
        <v>819</v>
      </c>
      <c r="R40" s="82">
        <f>Gas!S40</f>
        <v>1.1008064516129032</v>
      </c>
    </row>
    <row r="41" spans="1:18" ht="15.75">
      <c r="A41" s="31"/>
      <c r="B41" s="141" t="s">
        <v>98</v>
      </c>
      <c r="C41" s="349"/>
      <c r="D41" s="142" t="e">
        <f t="shared" si="4"/>
        <v>#DIV/0!</v>
      </c>
      <c r="E41" s="351"/>
      <c r="F41" s="179" t="e">
        <f t="shared" si="5"/>
        <v>#DIV/0!</v>
      </c>
      <c r="G41" s="142"/>
      <c r="H41" s="66">
        <f>'Degree Days (DD)'!C25</f>
        <v>646</v>
      </c>
      <c r="I41" s="82">
        <f>R41</f>
        <v>1.3076923076923077</v>
      </c>
      <c r="J41" s="31"/>
      <c r="K41" s="141" t="s">
        <v>98</v>
      </c>
      <c r="L41" s="349"/>
      <c r="M41" s="142"/>
      <c r="N41" s="351"/>
      <c r="O41" s="179" t="e">
        <f t="shared" si="6"/>
        <v>#DIV/0!</v>
      </c>
      <c r="P41" s="142"/>
      <c r="Q41" s="66">
        <f>'Degree Days (DD)'!C25</f>
        <v>646</v>
      </c>
      <c r="R41" s="82">
        <f>Gas!S41</f>
        <v>1.3076923076923077</v>
      </c>
    </row>
    <row r="42" spans="1:18" ht="15.75">
      <c r="A42" s="31"/>
      <c r="B42" s="141" t="s">
        <v>99</v>
      </c>
      <c r="C42" s="349"/>
      <c r="D42" s="142" t="e">
        <f t="shared" si="4"/>
        <v>#DIV/0!</v>
      </c>
      <c r="E42" s="351"/>
      <c r="F42" s="179" t="e">
        <f t="shared" si="5"/>
        <v>#DIV/0!</v>
      </c>
      <c r="G42" s="142"/>
      <c r="H42" s="66">
        <f>'Degree Days (DD)'!C26</f>
        <v>312</v>
      </c>
      <c r="I42" s="82">
        <f>R42</f>
        <v>1.4377880184331797</v>
      </c>
      <c r="J42" s="31"/>
      <c r="K42" s="141" t="s">
        <v>99</v>
      </c>
      <c r="L42" s="349"/>
      <c r="M42" s="142"/>
      <c r="N42" s="351"/>
      <c r="O42" s="179" t="e">
        <f t="shared" si="6"/>
        <v>#DIV/0!</v>
      </c>
      <c r="P42" s="142"/>
      <c r="Q42" s="66">
        <f>'Degree Days (DD)'!C26</f>
        <v>312</v>
      </c>
      <c r="R42" s="82">
        <f>Gas!S42</f>
        <v>1.4377880184331797</v>
      </c>
    </row>
    <row r="43" spans="1:18" ht="15.75">
      <c r="A43" s="31"/>
      <c r="B43" s="141" t="s">
        <v>100</v>
      </c>
      <c r="C43" s="349"/>
      <c r="D43" s="142" t="e">
        <f t="shared" si="4"/>
        <v>#DIV/0!</v>
      </c>
      <c r="E43" s="351"/>
      <c r="F43" s="179" t="e">
        <f t="shared" si="5"/>
        <v>#DIV/0!</v>
      </c>
      <c r="G43" s="142"/>
      <c r="H43" s="66">
        <f>'Degree Days (DD)'!C27</f>
        <v>116</v>
      </c>
      <c r="I43" s="82">
        <f>R43</f>
        <v>1.7846153846153847</v>
      </c>
      <c r="J43" s="31"/>
      <c r="K43" s="141" t="s">
        <v>100</v>
      </c>
      <c r="L43" s="349"/>
      <c r="M43" s="142"/>
      <c r="N43" s="351"/>
      <c r="O43" s="179" t="e">
        <f t="shared" si="6"/>
        <v>#DIV/0!</v>
      </c>
      <c r="P43" s="142"/>
      <c r="Q43" s="66">
        <f>'Degree Days (DD)'!C27</f>
        <v>116</v>
      </c>
      <c r="R43" s="82">
        <f>Gas!S43</f>
        <v>1.7846153846153847</v>
      </c>
    </row>
    <row r="44" spans="1:18" ht="15.75">
      <c r="A44" s="31"/>
      <c r="B44" s="141" t="s">
        <v>101</v>
      </c>
      <c r="C44" s="349"/>
      <c r="D44" s="142" t="e">
        <f t="shared" si="4"/>
        <v>#DIV/0!</v>
      </c>
      <c r="E44" s="351"/>
      <c r="F44" s="179" t="e">
        <f t="shared" si="5"/>
        <v>#DIV/0!</v>
      </c>
      <c r="G44" s="142"/>
      <c r="H44" s="66">
        <f>'Degree Days (DD)'!C28</f>
        <v>15</v>
      </c>
      <c r="I44" s="82"/>
      <c r="J44" s="31"/>
      <c r="K44" s="141" t="s">
        <v>101</v>
      </c>
      <c r="L44" s="349"/>
      <c r="M44" s="142"/>
      <c r="N44" s="351"/>
      <c r="O44" s="179" t="e">
        <f t="shared" si="6"/>
        <v>#DIV/0!</v>
      </c>
      <c r="P44" s="142"/>
      <c r="Q44" s="66">
        <f>'Degree Days (DD)'!C28</f>
        <v>15</v>
      </c>
      <c r="R44" s="82"/>
    </row>
    <row r="45" spans="1:18" ht="15.75">
      <c r="A45" s="31"/>
      <c r="B45" s="141" t="s">
        <v>102</v>
      </c>
      <c r="C45" s="349"/>
      <c r="D45" s="142" t="e">
        <f t="shared" si="4"/>
        <v>#DIV/0!</v>
      </c>
      <c r="E45" s="351"/>
      <c r="F45" s="179" t="e">
        <f t="shared" si="5"/>
        <v>#DIV/0!</v>
      </c>
      <c r="G45" s="142"/>
      <c r="H45" s="66">
        <f>'Degree Days (DD)'!C29</f>
        <v>0</v>
      </c>
      <c r="I45" s="82"/>
      <c r="J45" s="31"/>
      <c r="K45" s="141" t="s">
        <v>102</v>
      </c>
      <c r="L45" s="349"/>
      <c r="M45" s="142"/>
      <c r="N45" s="351"/>
      <c r="O45" s="179" t="e">
        <f t="shared" si="6"/>
        <v>#DIV/0!</v>
      </c>
      <c r="P45" s="142"/>
      <c r="Q45" s="66">
        <f>'Degree Days (DD)'!C29</f>
        <v>0</v>
      </c>
      <c r="R45" s="82"/>
    </row>
    <row r="46" spans="1:18" ht="15.75">
      <c r="A46" s="31"/>
      <c r="B46" s="141" t="s">
        <v>157</v>
      </c>
      <c r="C46" s="349"/>
      <c r="D46" s="142" t="e">
        <f t="shared" si="4"/>
        <v>#DIV/0!</v>
      </c>
      <c r="E46" s="351"/>
      <c r="F46" s="179" t="e">
        <f t="shared" si="5"/>
        <v>#DIV/0!</v>
      </c>
      <c r="G46" s="142"/>
      <c r="H46" s="66">
        <f>'Degree Days (DD)'!C30</f>
        <v>0</v>
      </c>
      <c r="I46" s="82"/>
      <c r="J46" s="31"/>
      <c r="K46" s="141" t="s">
        <v>157</v>
      </c>
      <c r="L46" s="349"/>
      <c r="M46" s="142"/>
      <c r="N46" s="351"/>
      <c r="O46" s="179" t="e">
        <f t="shared" si="6"/>
        <v>#DIV/0!</v>
      </c>
      <c r="P46" s="142"/>
      <c r="Q46" s="66">
        <f>'Degree Days (DD)'!C30</f>
        <v>0</v>
      </c>
      <c r="R46" s="82"/>
    </row>
    <row r="47" spans="1:18" ht="15.75">
      <c r="A47" s="31"/>
      <c r="B47" s="141" t="s">
        <v>158</v>
      </c>
      <c r="C47" s="349"/>
      <c r="D47" s="142" t="e">
        <f t="shared" si="4"/>
        <v>#DIV/0!</v>
      </c>
      <c r="E47" s="351"/>
      <c r="F47" s="179" t="e">
        <f t="shared" si="5"/>
        <v>#DIV/0!</v>
      </c>
      <c r="G47" s="142"/>
      <c r="H47" s="66">
        <f>'Degree Days (DD)'!C31</f>
        <v>12</v>
      </c>
      <c r="I47" s="82"/>
      <c r="J47" s="31"/>
      <c r="K47" s="141" t="s">
        <v>158</v>
      </c>
      <c r="L47" s="349"/>
      <c r="M47" s="142"/>
      <c r="N47" s="351"/>
      <c r="O47" s="179" t="e">
        <f t="shared" si="6"/>
        <v>#DIV/0!</v>
      </c>
      <c r="P47" s="142"/>
      <c r="Q47" s="66">
        <f>'Degree Days (DD)'!C31</f>
        <v>12</v>
      </c>
      <c r="R47" s="82"/>
    </row>
    <row r="48" spans="1:18" ht="15.75">
      <c r="A48" s="31"/>
      <c r="B48" s="141" t="s">
        <v>179</v>
      </c>
      <c r="C48" s="349"/>
      <c r="D48" s="142" t="e">
        <f t="shared" si="4"/>
        <v>#DIV/0!</v>
      </c>
      <c r="E48" s="351"/>
      <c r="F48" s="179" t="e">
        <f t="shared" si="5"/>
        <v>#DIV/0!</v>
      </c>
      <c r="G48" s="142"/>
      <c r="H48" s="66">
        <f>'Degree Days (DD)'!C32</f>
        <v>153</v>
      </c>
      <c r="I48" s="82">
        <f>R48</f>
        <v>0.9107142857142857</v>
      </c>
      <c r="J48" s="31"/>
      <c r="K48" s="141" t="s">
        <v>179</v>
      </c>
      <c r="L48" s="349"/>
      <c r="M48" s="142"/>
      <c r="N48" s="351"/>
      <c r="O48" s="179" t="e">
        <f t="shared" si="6"/>
        <v>#DIV/0!</v>
      </c>
      <c r="P48" s="142"/>
      <c r="Q48" s="66">
        <f>'Degree Days (DD)'!C32</f>
        <v>153</v>
      </c>
      <c r="R48" s="82">
        <f>Gas!S48</f>
        <v>0.9107142857142857</v>
      </c>
    </row>
    <row r="49" spans="1:18" ht="15.75">
      <c r="A49" s="31"/>
      <c r="B49" s="141" t="s">
        <v>111</v>
      </c>
      <c r="C49" s="349"/>
      <c r="D49" s="142" t="e">
        <f t="shared" si="4"/>
        <v>#DIV/0!</v>
      </c>
      <c r="E49" s="351"/>
      <c r="F49" s="179" t="e">
        <f t="shared" si="5"/>
        <v>#DIV/0!</v>
      </c>
      <c r="G49" s="142"/>
      <c r="H49" s="66">
        <f>'Degree Days (DD)'!C33</f>
        <v>315</v>
      </c>
      <c r="I49" s="82">
        <f>R49</f>
        <v>0.7046979865771812</v>
      </c>
      <c r="J49" s="31"/>
      <c r="K49" s="141" t="s">
        <v>111</v>
      </c>
      <c r="L49" s="349"/>
      <c r="M49" s="142"/>
      <c r="N49" s="351"/>
      <c r="O49" s="179" t="e">
        <f t="shared" si="6"/>
        <v>#DIV/0!</v>
      </c>
      <c r="P49" s="142"/>
      <c r="Q49" s="66">
        <f>'Degree Days (DD)'!C33</f>
        <v>315</v>
      </c>
      <c r="R49" s="82">
        <f>Gas!S49</f>
        <v>0.7046979865771812</v>
      </c>
    </row>
    <row r="50" spans="1:18" ht="16.5" thickBot="1">
      <c r="A50" s="31"/>
      <c r="B50" s="145" t="s">
        <v>122</v>
      </c>
      <c r="C50" s="350"/>
      <c r="D50" s="83" t="e">
        <f t="shared" si="4"/>
        <v>#DIV/0!</v>
      </c>
      <c r="E50" s="352"/>
      <c r="F50" s="181" t="e">
        <f t="shared" si="5"/>
        <v>#DIV/0!</v>
      </c>
      <c r="G50" s="83"/>
      <c r="H50" s="70">
        <f>'Degree Days (DD)'!C34</f>
        <v>622</v>
      </c>
      <c r="I50" s="83">
        <f>R50</f>
        <v>0.7422434367541766</v>
      </c>
      <c r="J50" s="31"/>
      <c r="K50" s="145" t="s">
        <v>122</v>
      </c>
      <c r="L50" s="350"/>
      <c r="M50" s="83"/>
      <c r="N50" s="352"/>
      <c r="O50" s="181" t="e">
        <f t="shared" si="6"/>
        <v>#DIV/0!</v>
      </c>
      <c r="P50" s="83"/>
      <c r="Q50" s="66">
        <f>'Degree Days (DD)'!C34</f>
        <v>622</v>
      </c>
      <c r="R50" s="83">
        <f>Gas!S50</f>
        <v>0.7422434367541766</v>
      </c>
    </row>
    <row r="51" spans="1:18" s="271" customFormat="1" ht="16.5" thickTop="1">
      <c r="A51" s="260"/>
      <c r="B51" s="261"/>
      <c r="C51" s="268">
        <f>SUM(C39:C50)</f>
        <v>0</v>
      </c>
      <c r="D51" s="267" t="e">
        <f t="shared" si="4"/>
        <v>#DIV/0!</v>
      </c>
      <c r="E51" s="347">
        <f>SUM(E39:E50)</f>
        <v>0</v>
      </c>
      <c r="F51" s="348" t="e">
        <f t="shared" si="5"/>
        <v>#DIV/0!</v>
      </c>
      <c r="G51" s="267"/>
      <c r="H51" s="304">
        <f>'Degree Days (DD)'!C35</f>
        <v>4008</v>
      </c>
      <c r="I51" s="82">
        <f>R51</f>
        <v>1.024016351558508</v>
      </c>
      <c r="J51" s="260"/>
      <c r="K51" s="261"/>
      <c r="L51" s="268">
        <f>SUM(L39:L50)</f>
        <v>0</v>
      </c>
      <c r="M51" s="267"/>
      <c r="N51" s="347">
        <f>SUM(N39:N50)</f>
        <v>0</v>
      </c>
      <c r="O51" s="348" t="e">
        <f t="shared" si="6"/>
        <v>#DIV/0!</v>
      </c>
      <c r="P51" s="267"/>
      <c r="Q51" s="266">
        <f>'Degree Days (DD)'!C35</f>
        <v>4008</v>
      </c>
      <c r="R51" s="82">
        <f>Gas!S51</f>
        <v>1.024016351558508</v>
      </c>
    </row>
    <row r="52" spans="2:18" ht="15" customHeight="1">
      <c r="B52" s="148"/>
      <c r="C52" s="330"/>
      <c r="D52" s="159"/>
      <c r="E52" s="338"/>
      <c r="G52" s="27"/>
      <c r="H52" s="161"/>
      <c r="I52" s="161"/>
      <c r="K52" s="148"/>
      <c r="L52" s="330"/>
      <c r="M52" s="159"/>
      <c r="N52" s="338"/>
      <c r="P52" s="27"/>
      <c r="Q52" s="66"/>
      <c r="R52" s="161"/>
    </row>
    <row r="53" spans="2:18" ht="15" customHeight="1">
      <c r="B53" s="148"/>
      <c r="C53" s="330"/>
      <c r="D53" s="159"/>
      <c r="E53" s="338"/>
      <c r="G53" s="27"/>
      <c r="H53" s="142"/>
      <c r="I53" s="142"/>
      <c r="K53" s="148"/>
      <c r="L53" s="330"/>
      <c r="M53" s="159"/>
      <c r="N53" s="338"/>
      <c r="P53" s="27"/>
      <c r="Q53" s="66"/>
      <c r="R53" s="142"/>
    </row>
    <row r="54" spans="1:18" ht="15.75">
      <c r="A54" s="41">
        <f>1+A39</f>
        <v>2012</v>
      </c>
      <c r="B54" s="141" t="s">
        <v>60</v>
      </c>
      <c r="C54" s="327"/>
      <c r="D54" s="142" t="e">
        <f>C54/C39</f>
        <v>#DIV/0!</v>
      </c>
      <c r="E54" s="336"/>
      <c r="F54" s="179" t="e">
        <f>C54/E54</f>
        <v>#DIV/0!</v>
      </c>
      <c r="G54" s="142" t="e">
        <f>E54/E39</f>
        <v>#DIV/0!</v>
      </c>
      <c r="H54" s="66">
        <f>'Degree Days (DD)'!C38</f>
        <v>810</v>
      </c>
      <c r="I54" s="82">
        <f>H54/H39</f>
        <v>0.811623246492986</v>
      </c>
      <c r="J54" s="41">
        <f>A54</f>
        <v>2012</v>
      </c>
      <c r="K54" s="141" t="s">
        <v>60</v>
      </c>
      <c r="L54" s="327"/>
      <c r="M54" s="142" t="e">
        <f>L54/L39</f>
        <v>#DIV/0!</v>
      </c>
      <c r="N54" s="336"/>
      <c r="O54" s="179" t="e">
        <f>L54/N54</f>
        <v>#DIV/0!</v>
      </c>
      <c r="P54" s="142" t="e">
        <f>N54/N39</f>
        <v>#DIV/0!</v>
      </c>
      <c r="Q54" s="66">
        <f>'Degree Days (DD)'!C38</f>
        <v>810</v>
      </c>
      <c r="R54" s="82">
        <f>Q54/Q39</f>
        <v>0.811623246492986</v>
      </c>
    </row>
    <row r="55" spans="1:18" ht="15.75">
      <c r="A55" s="144"/>
      <c r="B55" s="141" t="s">
        <v>103</v>
      </c>
      <c r="C55" s="349"/>
      <c r="D55" s="142" t="e">
        <f aca="true" t="shared" si="7" ref="D55:D66">C55/C40</f>
        <v>#DIV/0!</v>
      </c>
      <c r="E55" s="351"/>
      <c r="F55" s="179" t="e">
        <f aca="true" t="shared" si="8" ref="F55:F66">C55/E55</f>
        <v>#DIV/0!</v>
      </c>
      <c r="G55" s="142" t="e">
        <f aca="true" t="shared" si="9" ref="G55:G66">E55/E40</f>
        <v>#DIV/0!</v>
      </c>
      <c r="H55" s="66">
        <f>'Degree Days (DD)'!C39</f>
        <v>659</v>
      </c>
      <c r="I55" s="82">
        <f aca="true" t="shared" si="10" ref="I55:I66">H55/H40</f>
        <v>0.8046398046398047</v>
      </c>
      <c r="J55" s="144"/>
      <c r="K55" s="141" t="s">
        <v>103</v>
      </c>
      <c r="L55" s="349"/>
      <c r="M55" s="142" t="e">
        <f aca="true" t="shared" si="11" ref="M55:M66">L55/L40</f>
        <v>#DIV/0!</v>
      </c>
      <c r="N55" s="351"/>
      <c r="O55" s="179" t="e">
        <f aca="true" t="shared" si="12" ref="O55:O66">L55/N55</f>
        <v>#DIV/0!</v>
      </c>
      <c r="P55" s="142" t="e">
        <f aca="true" t="shared" si="13" ref="P55:P66">N55/N40</f>
        <v>#DIV/0!</v>
      </c>
      <c r="Q55" s="66">
        <f>'Degree Days (DD)'!C39</f>
        <v>659</v>
      </c>
      <c r="R55" s="82">
        <f>Q55/Q40</f>
        <v>0.8046398046398047</v>
      </c>
    </row>
    <row r="56" spans="1:18" ht="15.75">
      <c r="A56" s="31"/>
      <c r="B56" s="141" t="s">
        <v>98</v>
      </c>
      <c r="C56" s="349"/>
      <c r="D56" s="142" t="e">
        <f t="shared" si="7"/>
        <v>#DIV/0!</v>
      </c>
      <c r="E56" s="351"/>
      <c r="F56" s="179" t="e">
        <f t="shared" si="8"/>
        <v>#DIV/0!</v>
      </c>
      <c r="G56" s="142" t="e">
        <f t="shared" si="9"/>
        <v>#DIV/0!</v>
      </c>
      <c r="H56" s="66">
        <f>'Degree Days (DD)'!C40</f>
        <v>455</v>
      </c>
      <c r="I56" s="82">
        <f t="shared" si="10"/>
        <v>0.7043343653250774</v>
      </c>
      <c r="J56" s="31"/>
      <c r="K56" s="141" t="s">
        <v>98</v>
      </c>
      <c r="L56" s="349"/>
      <c r="M56" s="142" t="e">
        <f t="shared" si="11"/>
        <v>#DIV/0!</v>
      </c>
      <c r="N56" s="351"/>
      <c r="O56" s="179" t="e">
        <f t="shared" si="12"/>
        <v>#DIV/0!</v>
      </c>
      <c r="P56" s="142" t="e">
        <f t="shared" si="13"/>
        <v>#DIV/0!</v>
      </c>
      <c r="Q56" s="66">
        <f>'Degree Days (DD)'!C40</f>
        <v>455</v>
      </c>
      <c r="R56" s="82">
        <f>Q56/Q41</f>
        <v>0.7043343653250774</v>
      </c>
    </row>
    <row r="57" spans="1:18" ht="15.75">
      <c r="A57" s="31"/>
      <c r="B57" s="141" t="s">
        <v>99</v>
      </c>
      <c r="C57" s="349"/>
      <c r="D57" s="142" t="e">
        <f t="shared" si="7"/>
        <v>#DIV/0!</v>
      </c>
      <c r="E57" s="351"/>
      <c r="F57" s="179" t="e">
        <f t="shared" si="8"/>
        <v>#DIV/0!</v>
      </c>
      <c r="G57" s="142" t="e">
        <f t="shared" si="9"/>
        <v>#DIV/0!</v>
      </c>
      <c r="H57" s="66">
        <f>'Degree Days (DD)'!C41</f>
        <v>254</v>
      </c>
      <c r="I57" s="82">
        <f t="shared" si="10"/>
        <v>0.8141025641025641</v>
      </c>
      <c r="J57" s="31"/>
      <c r="K57" s="141" t="s">
        <v>99</v>
      </c>
      <c r="L57" s="349"/>
      <c r="M57" s="142" t="e">
        <f t="shared" si="11"/>
        <v>#DIV/0!</v>
      </c>
      <c r="N57" s="351"/>
      <c r="O57" s="179" t="e">
        <f t="shared" si="12"/>
        <v>#DIV/0!</v>
      </c>
      <c r="P57" s="142" t="e">
        <f t="shared" si="13"/>
        <v>#DIV/0!</v>
      </c>
      <c r="Q57" s="66">
        <f>'Degree Days (DD)'!C41</f>
        <v>254</v>
      </c>
      <c r="R57" s="82">
        <f>Q57/Q42</f>
        <v>0.8141025641025641</v>
      </c>
    </row>
    <row r="58" spans="1:18" ht="15.75">
      <c r="A58" s="31"/>
      <c r="B58" s="141" t="s">
        <v>100</v>
      </c>
      <c r="C58" s="349"/>
      <c r="D58" s="142" t="e">
        <f t="shared" si="7"/>
        <v>#DIV/0!</v>
      </c>
      <c r="E58" s="351"/>
      <c r="F58" s="179" t="e">
        <f t="shared" si="8"/>
        <v>#DIV/0!</v>
      </c>
      <c r="G58" s="142" t="e">
        <f t="shared" si="9"/>
        <v>#DIV/0!</v>
      </c>
      <c r="H58" s="66">
        <f>'Degree Days (DD)'!C42</f>
        <v>83</v>
      </c>
      <c r="I58" s="82">
        <f t="shared" si="10"/>
        <v>0.7155172413793104</v>
      </c>
      <c r="J58" s="31"/>
      <c r="K58" s="141" t="s">
        <v>100</v>
      </c>
      <c r="L58" s="349"/>
      <c r="M58" s="142" t="e">
        <f t="shared" si="11"/>
        <v>#DIV/0!</v>
      </c>
      <c r="N58" s="351"/>
      <c r="O58" s="179" t="e">
        <f t="shared" si="12"/>
        <v>#DIV/0!</v>
      </c>
      <c r="P58" s="142" t="e">
        <f t="shared" si="13"/>
        <v>#DIV/0!</v>
      </c>
      <c r="Q58" s="66">
        <f>'Degree Days (DD)'!C42</f>
        <v>83</v>
      </c>
      <c r="R58" s="82">
        <f>Q58/Q43</f>
        <v>0.7155172413793104</v>
      </c>
    </row>
    <row r="59" spans="1:18" ht="15.75">
      <c r="A59" s="31"/>
      <c r="B59" s="141" t="s">
        <v>101</v>
      </c>
      <c r="C59" s="349"/>
      <c r="D59" s="142" t="e">
        <f t="shared" si="7"/>
        <v>#DIV/0!</v>
      </c>
      <c r="E59" s="351"/>
      <c r="F59" s="179" t="e">
        <f t="shared" si="8"/>
        <v>#DIV/0!</v>
      </c>
      <c r="G59" s="142" t="e">
        <f t="shared" si="9"/>
        <v>#DIV/0!</v>
      </c>
      <c r="H59" s="66">
        <f>'Degree Days (DD)'!C43</f>
        <v>20</v>
      </c>
      <c r="I59" s="82"/>
      <c r="J59" s="31"/>
      <c r="K59" s="141" t="s">
        <v>101</v>
      </c>
      <c r="L59" s="349"/>
      <c r="M59" s="142" t="e">
        <f t="shared" si="11"/>
        <v>#DIV/0!</v>
      </c>
      <c r="N59" s="351"/>
      <c r="O59" s="179" t="e">
        <f t="shared" si="12"/>
        <v>#DIV/0!</v>
      </c>
      <c r="P59" s="142" t="e">
        <f t="shared" si="13"/>
        <v>#DIV/0!</v>
      </c>
      <c r="Q59" s="66">
        <f>'Degree Days (DD)'!C43</f>
        <v>20</v>
      </c>
      <c r="R59" s="82"/>
    </row>
    <row r="60" spans="1:18" ht="15.75">
      <c r="A60" s="31"/>
      <c r="B60" s="141" t="s">
        <v>102</v>
      </c>
      <c r="C60" s="349"/>
      <c r="D60" s="142" t="e">
        <f t="shared" si="7"/>
        <v>#DIV/0!</v>
      </c>
      <c r="E60" s="351"/>
      <c r="F60" s="179" t="e">
        <f t="shared" si="8"/>
        <v>#DIV/0!</v>
      </c>
      <c r="G60" s="142" t="e">
        <f t="shared" si="9"/>
        <v>#DIV/0!</v>
      </c>
      <c r="H60" s="66">
        <f>'Degree Days (DD)'!C44</f>
        <v>0</v>
      </c>
      <c r="I60" s="82"/>
      <c r="J60" s="31"/>
      <c r="K60" s="141" t="s">
        <v>102</v>
      </c>
      <c r="L60" s="349"/>
      <c r="M60" s="142" t="e">
        <f t="shared" si="11"/>
        <v>#DIV/0!</v>
      </c>
      <c r="N60" s="351"/>
      <c r="O60" s="179" t="e">
        <f t="shared" si="12"/>
        <v>#DIV/0!</v>
      </c>
      <c r="P60" s="142" t="e">
        <f t="shared" si="13"/>
        <v>#DIV/0!</v>
      </c>
      <c r="Q60" s="66">
        <f>'Degree Days (DD)'!C44</f>
        <v>0</v>
      </c>
      <c r="R60" s="82"/>
    </row>
    <row r="61" spans="1:18" ht="15.75">
      <c r="A61" s="31"/>
      <c r="B61" s="141" t="s">
        <v>157</v>
      </c>
      <c r="C61" s="349"/>
      <c r="D61" s="142" t="e">
        <f t="shared" si="7"/>
        <v>#DIV/0!</v>
      </c>
      <c r="E61" s="351"/>
      <c r="F61" s="179" t="e">
        <f t="shared" si="8"/>
        <v>#DIV/0!</v>
      </c>
      <c r="G61" s="142" t="e">
        <f t="shared" si="9"/>
        <v>#DIV/0!</v>
      </c>
      <c r="H61" s="66">
        <f>'Degree Days (DD)'!C45</f>
        <v>0</v>
      </c>
      <c r="I61" s="82"/>
      <c r="J61" s="31"/>
      <c r="K61" s="141" t="s">
        <v>157</v>
      </c>
      <c r="L61" s="349"/>
      <c r="M61" s="142" t="e">
        <f t="shared" si="11"/>
        <v>#DIV/0!</v>
      </c>
      <c r="N61" s="351"/>
      <c r="O61" s="179" t="e">
        <f t="shared" si="12"/>
        <v>#DIV/0!</v>
      </c>
      <c r="P61" s="142" t="e">
        <f t="shared" si="13"/>
        <v>#DIV/0!</v>
      </c>
      <c r="Q61" s="66">
        <f>'Degree Days (DD)'!C45</f>
        <v>0</v>
      </c>
      <c r="R61" s="82"/>
    </row>
    <row r="62" spans="1:18" ht="15.75">
      <c r="A62" s="31"/>
      <c r="B62" s="141" t="s">
        <v>158</v>
      </c>
      <c r="C62" s="349"/>
      <c r="D62" s="142" t="e">
        <f t="shared" si="7"/>
        <v>#DIV/0!</v>
      </c>
      <c r="E62" s="351"/>
      <c r="F62" s="179" t="e">
        <f t="shared" si="8"/>
        <v>#DIV/0!</v>
      </c>
      <c r="G62" s="142" t="e">
        <f t="shared" si="9"/>
        <v>#DIV/0!</v>
      </c>
      <c r="H62" s="66">
        <f>'Degree Days (DD)'!C46</f>
        <v>19</v>
      </c>
      <c r="I62" s="82"/>
      <c r="J62" s="31"/>
      <c r="K62" s="141" t="s">
        <v>158</v>
      </c>
      <c r="L62" s="349"/>
      <c r="M62" s="142" t="e">
        <f t="shared" si="11"/>
        <v>#DIV/0!</v>
      </c>
      <c r="N62" s="351"/>
      <c r="O62" s="179" t="e">
        <f t="shared" si="12"/>
        <v>#DIV/0!</v>
      </c>
      <c r="P62" s="142" t="e">
        <f t="shared" si="13"/>
        <v>#DIV/0!</v>
      </c>
      <c r="Q62" s="66">
        <f>'Degree Days (DD)'!C46</f>
        <v>19</v>
      </c>
      <c r="R62" s="82"/>
    </row>
    <row r="63" spans="1:18" ht="15.75">
      <c r="A63" s="31"/>
      <c r="B63" s="141" t="s">
        <v>179</v>
      </c>
      <c r="C63" s="349"/>
      <c r="D63" s="142" t="e">
        <f t="shared" si="7"/>
        <v>#DIV/0!</v>
      </c>
      <c r="E63" s="351"/>
      <c r="F63" s="179" t="e">
        <f t="shared" si="8"/>
        <v>#DIV/0!</v>
      </c>
      <c r="G63" s="142" t="e">
        <f t="shared" si="9"/>
        <v>#DIV/0!</v>
      </c>
      <c r="H63" s="66">
        <f>'Degree Days (DD)'!C47</f>
        <v>137</v>
      </c>
      <c r="I63" s="82">
        <f t="shared" si="10"/>
        <v>0.8954248366013072</v>
      </c>
      <c r="J63" s="31"/>
      <c r="K63" s="141" t="s">
        <v>179</v>
      </c>
      <c r="L63" s="349"/>
      <c r="M63" s="142" t="e">
        <f t="shared" si="11"/>
        <v>#DIV/0!</v>
      </c>
      <c r="N63" s="351"/>
      <c r="O63" s="179" t="e">
        <f t="shared" si="12"/>
        <v>#DIV/0!</v>
      </c>
      <c r="P63" s="142" t="e">
        <f t="shared" si="13"/>
        <v>#DIV/0!</v>
      </c>
      <c r="Q63" s="66">
        <f>'Degree Days (DD)'!C47</f>
        <v>137</v>
      </c>
      <c r="R63" s="82">
        <f>Q63/Q48</f>
        <v>0.8954248366013072</v>
      </c>
    </row>
    <row r="64" spans="1:18" ht="15.75">
      <c r="A64" s="31"/>
      <c r="B64" s="141" t="s">
        <v>111</v>
      </c>
      <c r="C64" s="349"/>
      <c r="D64" s="142" t="e">
        <f t="shared" si="7"/>
        <v>#DIV/0!</v>
      </c>
      <c r="E64" s="351"/>
      <c r="F64" s="179" t="e">
        <f t="shared" si="8"/>
        <v>#DIV/0!</v>
      </c>
      <c r="G64" s="142" t="e">
        <f t="shared" si="9"/>
        <v>#DIV/0!</v>
      </c>
      <c r="H64" s="66">
        <f>'Degree Days (DD)'!C48</f>
        <v>527</v>
      </c>
      <c r="I64" s="82">
        <f t="shared" si="10"/>
        <v>1.673015873015873</v>
      </c>
      <c r="J64" s="31"/>
      <c r="K64" s="141" t="s">
        <v>111</v>
      </c>
      <c r="L64" s="349"/>
      <c r="M64" s="142" t="e">
        <f t="shared" si="11"/>
        <v>#DIV/0!</v>
      </c>
      <c r="N64" s="351"/>
      <c r="O64" s="179" t="e">
        <f t="shared" si="12"/>
        <v>#DIV/0!</v>
      </c>
      <c r="P64" s="142" t="e">
        <f t="shared" si="13"/>
        <v>#DIV/0!</v>
      </c>
      <c r="Q64" s="66">
        <f>'Degree Days (DD)'!C48</f>
        <v>527</v>
      </c>
      <c r="R64" s="82">
        <f>Q64/Q49</f>
        <v>1.673015873015873</v>
      </c>
    </row>
    <row r="65" spans="1:18" ht="16.5" thickBot="1">
      <c r="A65" s="31"/>
      <c r="B65" s="145" t="s">
        <v>122</v>
      </c>
      <c r="C65" s="350"/>
      <c r="D65" s="83" t="e">
        <f t="shared" si="7"/>
        <v>#DIV/0!</v>
      </c>
      <c r="E65" s="352"/>
      <c r="F65" s="181" t="e">
        <f t="shared" si="8"/>
        <v>#DIV/0!</v>
      </c>
      <c r="G65" s="83" t="e">
        <f t="shared" si="9"/>
        <v>#DIV/0!</v>
      </c>
      <c r="H65" s="70">
        <f>'Degree Days (DD)'!C49</f>
        <v>662</v>
      </c>
      <c r="I65" s="83">
        <f t="shared" si="10"/>
        <v>1.0643086816720257</v>
      </c>
      <c r="J65" s="31"/>
      <c r="K65" s="145" t="s">
        <v>122</v>
      </c>
      <c r="L65" s="350"/>
      <c r="M65" s="83" t="e">
        <f t="shared" si="11"/>
        <v>#DIV/0!</v>
      </c>
      <c r="N65" s="352"/>
      <c r="O65" s="181" t="e">
        <f t="shared" si="12"/>
        <v>#DIV/0!</v>
      </c>
      <c r="P65" s="83" t="e">
        <f t="shared" si="13"/>
        <v>#DIV/0!</v>
      </c>
      <c r="Q65" s="66">
        <f>'Degree Days (DD)'!C49</f>
        <v>662</v>
      </c>
      <c r="R65" s="83">
        <f>Q65/Q50</f>
        <v>1.0643086816720257</v>
      </c>
    </row>
    <row r="66" spans="1:18" s="271" customFormat="1" ht="16.5" thickTop="1">
      <c r="A66" s="260"/>
      <c r="B66" s="261"/>
      <c r="C66" s="268">
        <f>SUM(C54:C65)</f>
        <v>0</v>
      </c>
      <c r="D66" s="267" t="e">
        <f t="shared" si="7"/>
        <v>#DIV/0!</v>
      </c>
      <c r="E66" s="347">
        <f>SUM(E54:E65)</f>
        <v>0</v>
      </c>
      <c r="F66" s="348" t="e">
        <f t="shared" si="8"/>
        <v>#DIV/0!</v>
      </c>
      <c r="G66" s="267" t="e">
        <f t="shared" si="9"/>
        <v>#DIV/0!</v>
      </c>
      <c r="H66" s="304">
        <f>'Degree Days (DD)'!C50</f>
        <v>3626</v>
      </c>
      <c r="I66" s="305">
        <f t="shared" si="10"/>
        <v>0.904690618762475</v>
      </c>
      <c r="J66" s="260"/>
      <c r="K66" s="261"/>
      <c r="L66" s="268">
        <f>SUM(L54:L65)</f>
        <v>0</v>
      </c>
      <c r="M66" s="267" t="e">
        <f t="shared" si="11"/>
        <v>#DIV/0!</v>
      </c>
      <c r="N66" s="347">
        <f>SUM(N54:N65)</f>
        <v>0</v>
      </c>
      <c r="O66" s="348" t="e">
        <f t="shared" si="12"/>
        <v>#DIV/0!</v>
      </c>
      <c r="P66" s="267" t="e">
        <f t="shared" si="13"/>
        <v>#DIV/0!</v>
      </c>
      <c r="Q66" s="266">
        <f>'Degree Days (DD)'!C50</f>
        <v>3626</v>
      </c>
      <c r="R66" s="305">
        <f>Q66/Q51</f>
        <v>0.904690618762475</v>
      </c>
    </row>
    <row r="67" spans="2:18" ht="15" customHeight="1">
      <c r="B67" s="148"/>
      <c r="C67" s="330"/>
      <c r="D67" s="159"/>
      <c r="E67" s="338"/>
      <c r="G67" s="27"/>
      <c r="H67" s="161"/>
      <c r="I67" s="161"/>
      <c r="K67" s="148"/>
      <c r="L67" s="330"/>
      <c r="M67" s="159"/>
      <c r="N67" s="338"/>
      <c r="P67" s="27"/>
      <c r="Q67" s="66"/>
      <c r="R67" s="161"/>
    </row>
    <row r="68" ht="15.75">
      <c r="Q68" s="66"/>
    </row>
    <row r="69" spans="1:18" ht="15.75">
      <c r="A69" s="41">
        <f>1+A54</f>
        <v>2013</v>
      </c>
      <c r="B69" s="141" t="s">
        <v>60</v>
      </c>
      <c r="C69" s="327"/>
      <c r="D69" s="142" t="e">
        <f>C69/C54</f>
        <v>#DIV/0!</v>
      </c>
      <c r="E69" s="336"/>
      <c r="F69" s="179" t="e">
        <f>C69/E69</f>
        <v>#DIV/0!</v>
      </c>
      <c r="G69" s="142" t="e">
        <f>E69/E54</f>
        <v>#DIV/0!</v>
      </c>
      <c r="H69" s="66">
        <f>'Degree Days (DD)'!C53</f>
        <v>875</v>
      </c>
      <c r="I69" s="82">
        <f>H69/H54</f>
        <v>1.0802469135802468</v>
      </c>
      <c r="J69" s="41">
        <f>A69</f>
        <v>2013</v>
      </c>
      <c r="K69" s="141" t="s">
        <v>60</v>
      </c>
      <c r="L69" s="327"/>
      <c r="M69" s="142" t="e">
        <f>L69/L54</f>
        <v>#DIV/0!</v>
      </c>
      <c r="N69" s="336"/>
      <c r="O69" s="179" t="e">
        <f>L69/N69</f>
        <v>#DIV/0!</v>
      </c>
      <c r="P69" s="142" t="e">
        <f>N69/N54</f>
        <v>#DIV/0!</v>
      </c>
      <c r="Q69" s="66">
        <f>'Degree Days (DD)'!C53</f>
        <v>875</v>
      </c>
      <c r="R69" s="82">
        <f>Q69/Q54</f>
        <v>1.0802469135802468</v>
      </c>
    </row>
    <row r="70" spans="1:18" ht="15.75">
      <c r="A70" s="144"/>
      <c r="B70" s="141" t="s">
        <v>103</v>
      </c>
      <c r="C70" s="349"/>
      <c r="D70" s="142" t="e">
        <f aca="true" t="shared" si="14" ref="D70:D81">C70/C55</f>
        <v>#DIV/0!</v>
      </c>
      <c r="E70" s="351"/>
      <c r="F70" s="179" t="e">
        <f aca="true" t="shared" si="15" ref="F70:F81">C70/E70</f>
        <v>#DIV/0!</v>
      </c>
      <c r="G70" s="142" t="e">
        <f aca="true" t="shared" si="16" ref="G70:G81">E70/E55</f>
        <v>#DIV/0!</v>
      </c>
      <c r="H70" s="66">
        <f>'Degree Days (DD)'!C54</f>
        <v>802</v>
      </c>
      <c r="I70" s="82">
        <f>H70/H55</f>
        <v>1.2169954476479514</v>
      </c>
      <c r="J70" s="144"/>
      <c r="K70" s="141" t="s">
        <v>103</v>
      </c>
      <c r="L70" s="349"/>
      <c r="M70" s="142" t="e">
        <f aca="true" t="shared" si="17" ref="M70:M81">L70/L55</f>
        <v>#DIV/0!</v>
      </c>
      <c r="N70" s="351"/>
      <c r="O70" s="179" t="e">
        <f aca="true" t="shared" si="18" ref="O70:O81">L70/N70</f>
        <v>#DIV/0!</v>
      </c>
      <c r="P70" s="142" t="e">
        <f aca="true" t="shared" si="19" ref="P70:P81">N70/N55</f>
        <v>#DIV/0!</v>
      </c>
      <c r="Q70" s="66">
        <f>'Degree Days (DD)'!C54</f>
        <v>802</v>
      </c>
      <c r="R70" s="82">
        <f>Q70/Q55</f>
        <v>1.2169954476479514</v>
      </c>
    </row>
    <row r="71" spans="1:18" ht="15.75">
      <c r="A71" s="31"/>
      <c r="B71" s="141" t="s">
        <v>98</v>
      </c>
      <c r="C71" s="349"/>
      <c r="D71" s="142" t="e">
        <f t="shared" si="14"/>
        <v>#DIV/0!</v>
      </c>
      <c r="E71" s="351"/>
      <c r="F71" s="179" t="e">
        <f t="shared" si="15"/>
        <v>#DIV/0!</v>
      </c>
      <c r="G71" s="142" t="e">
        <f t="shared" si="16"/>
        <v>#DIV/0!</v>
      </c>
      <c r="H71" s="66">
        <f>'Degree Days (DD)'!C55</f>
        <v>684</v>
      </c>
      <c r="I71" s="82">
        <f>H71/H56</f>
        <v>1.5032967032967033</v>
      </c>
      <c r="J71" s="31"/>
      <c r="K71" s="141" t="s">
        <v>98</v>
      </c>
      <c r="L71" s="349"/>
      <c r="M71" s="142" t="e">
        <f t="shared" si="17"/>
        <v>#DIV/0!</v>
      </c>
      <c r="N71" s="351"/>
      <c r="O71" s="179" t="e">
        <f t="shared" si="18"/>
        <v>#DIV/0!</v>
      </c>
      <c r="P71" s="142" t="e">
        <f t="shared" si="19"/>
        <v>#DIV/0!</v>
      </c>
      <c r="Q71" s="66">
        <f>'Degree Days (DD)'!C55</f>
        <v>684</v>
      </c>
      <c r="R71" s="82">
        <f>Q71/Q56</f>
        <v>1.5032967032967033</v>
      </c>
    </row>
    <row r="72" spans="1:18" ht="15.75">
      <c r="A72" s="31"/>
      <c r="B72" s="141" t="s">
        <v>99</v>
      </c>
      <c r="C72" s="349"/>
      <c r="D72" s="142" t="e">
        <f t="shared" si="14"/>
        <v>#DIV/0!</v>
      </c>
      <c r="E72" s="351"/>
      <c r="F72" s="179" t="e">
        <f t="shared" si="15"/>
        <v>#DIV/0!</v>
      </c>
      <c r="G72" s="142" t="e">
        <f t="shared" si="16"/>
        <v>#DIV/0!</v>
      </c>
      <c r="H72" s="66">
        <f>'Degree Days (DD)'!C56</f>
        <v>333</v>
      </c>
      <c r="I72" s="82">
        <f>H72/H57</f>
        <v>1.311023622047244</v>
      </c>
      <c r="J72" s="31"/>
      <c r="K72" s="141" t="s">
        <v>99</v>
      </c>
      <c r="L72" s="349"/>
      <c r="M72" s="142" t="e">
        <f t="shared" si="17"/>
        <v>#DIV/0!</v>
      </c>
      <c r="N72" s="351"/>
      <c r="O72" s="179" t="e">
        <f t="shared" si="18"/>
        <v>#DIV/0!</v>
      </c>
      <c r="P72" s="142" t="e">
        <f t="shared" si="19"/>
        <v>#DIV/0!</v>
      </c>
      <c r="Q72" s="66">
        <f>'Degree Days (DD)'!C56</f>
        <v>333</v>
      </c>
      <c r="R72" s="82">
        <f>Q72/Q57</f>
        <v>1.311023622047244</v>
      </c>
    </row>
    <row r="73" spans="1:18" ht="15.75">
      <c r="A73" s="31"/>
      <c r="B73" s="141" t="s">
        <v>100</v>
      </c>
      <c r="C73" s="349"/>
      <c r="D73" s="142" t="e">
        <f t="shared" si="14"/>
        <v>#DIV/0!</v>
      </c>
      <c r="E73" s="351"/>
      <c r="F73" s="179" t="e">
        <f t="shared" si="15"/>
        <v>#DIV/0!</v>
      </c>
      <c r="G73" s="142" t="e">
        <f t="shared" si="16"/>
        <v>#DIV/0!</v>
      </c>
      <c r="H73" s="66">
        <f>'Degree Days (DD)'!C57</f>
        <v>108</v>
      </c>
      <c r="I73" s="82">
        <f>H73/H58</f>
        <v>1.3012048192771084</v>
      </c>
      <c r="J73" s="31"/>
      <c r="K73" s="141" t="s">
        <v>100</v>
      </c>
      <c r="L73" s="349"/>
      <c r="M73" s="142" t="e">
        <f t="shared" si="17"/>
        <v>#DIV/0!</v>
      </c>
      <c r="N73" s="351"/>
      <c r="O73" s="179" t="e">
        <f t="shared" si="18"/>
        <v>#DIV/0!</v>
      </c>
      <c r="P73" s="142" t="e">
        <f t="shared" si="19"/>
        <v>#DIV/0!</v>
      </c>
      <c r="Q73" s="66">
        <f>'Degree Days (DD)'!C57</f>
        <v>108</v>
      </c>
      <c r="R73" s="82">
        <f>Q73/Q58</f>
        <v>1.3012048192771084</v>
      </c>
    </row>
    <row r="74" spans="1:18" ht="15.75">
      <c r="A74" s="31"/>
      <c r="B74" s="141" t="s">
        <v>101</v>
      </c>
      <c r="C74" s="349"/>
      <c r="D74" s="142" t="e">
        <f t="shared" si="14"/>
        <v>#DIV/0!</v>
      </c>
      <c r="E74" s="351"/>
      <c r="F74" s="179" t="e">
        <f t="shared" si="15"/>
        <v>#DIV/0!</v>
      </c>
      <c r="G74" s="142" t="e">
        <f t="shared" si="16"/>
        <v>#DIV/0!</v>
      </c>
      <c r="H74" s="66">
        <f>'Degree Days (DD)'!C58</f>
        <v>3</v>
      </c>
      <c r="I74" s="82"/>
      <c r="J74" s="31"/>
      <c r="K74" s="141" t="s">
        <v>101</v>
      </c>
      <c r="L74" s="349"/>
      <c r="M74" s="142" t="e">
        <f t="shared" si="17"/>
        <v>#DIV/0!</v>
      </c>
      <c r="N74" s="351"/>
      <c r="O74" s="179" t="e">
        <f t="shared" si="18"/>
        <v>#DIV/0!</v>
      </c>
      <c r="P74" s="142" t="e">
        <f t="shared" si="19"/>
        <v>#DIV/0!</v>
      </c>
      <c r="Q74" s="66">
        <f>'Degree Days (DD)'!C58</f>
        <v>3</v>
      </c>
      <c r="R74" s="82"/>
    </row>
    <row r="75" spans="1:18" ht="15.75">
      <c r="A75" s="31"/>
      <c r="B75" s="141" t="s">
        <v>102</v>
      </c>
      <c r="C75" s="349"/>
      <c r="D75" s="142" t="e">
        <f t="shared" si="14"/>
        <v>#DIV/0!</v>
      </c>
      <c r="E75" s="351"/>
      <c r="F75" s="179" t="e">
        <f t="shared" si="15"/>
        <v>#DIV/0!</v>
      </c>
      <c r="G75" s="142" t="e">
        <f t="shared" si="16"/>
        <v>#DIV/0!</v>
      </c>
      <c r="H75" s="66">
        <f>'Degree Days (DD)'!C59</f>
        <v>0</v>
      </c>
      <c r="I75" s="82"/>
      <c r="J75" s="31"/>
      <c r="K75" s="141" t="s">
        <v>102</v>
      </c>
      <c r="L75" s="349"/>
      <c r="M75" s="142" t="e">
        <f t="shared" si="17"/>
        <v>#DIV/0!</v>
      </c>
      <c r="N75" s="351"/>
      <c r="O75" s="179" t="e">
        <f t="shared" si="18"/>
        <v>#DIV/0!</v>
      </c>
      <c r="P75" s="142" t="e">
        <f t="shared" si="19"/>
        <v>#DIV/0!</v>
      </c>
      <c r="Q75" s="66">
        <f>'Degree Days (DD)'!C59</f>
        <v>0</v>
      </c>
      <c r="R75" s="82"/>
    </row>
    <row r="76" spans="1:18" ht="15.75">
      <c r="A76" s="31"/>
      <c r="B76" s="141" t="s">
        <v>157</v>
      </c>
      <c r="C76" s="349"/>
      <c r="D76" s="142" t="e">
        <f t="shared" si="14"/>
        <v>#DIV/0!</v>
      </c>
      <c r="E76" s="351"/>
      <c r="F76" s="179" t="e">
        <f t="shared" si="15"/>
        <v>#DIV/0!</v>
      </c>
      <c r="G76" s="142" t="e">
        <f t="shared" si="16"/>
        <v>#DIV/0!</v>
      </c>
      <c r="H76" s="66">
        <f>'Degree Days (DD)'!C60</f>
        <v>0</v>
      </c>
      <c r="I76" s="82"/>
      <c r="J76" s="31"/>
      <c r="K76" s="141" t="s">
        <v>157</v>
      </c>
      <c r="L76" s="349"/>
      <c r="M76" s="142" t="e">
        <f t="shared" si="17"/>
        <v>#DIV/0!</v>
      </c>
      <c r="N76" s="351"/>
      <c r="O76" s="179" t="e">
        <f t="shared" si="18"/>
        <v>#DIV/0!</v>
      </c>
      <c r="P76" s="142" t="e">
        <f t="shared" si="19"/>
        <v>#DIV/0!</v>
      </c>
      <c r="Q76" s="66">
        <f>'Degree Days (DD)'!C60</f>
        <v>0</v>
      </c>
      <c r="R76" s="82"/>
    </row>
    <row r="77" spans="1:18" ht="15.75">
      <c r="A77" s="31"/>
      <c r="B77" s="141" t="s">
        <v>158</v>
      </c>
      <c r="C77" s="349"/>
      <c r="D77" s="142" t="e">
        <f t="shared" si="14"/>
        <v>#DIV/0!</v>
      </c>
      <c r="E77" s="351"/>
      <c r="F77" s="179" t="e">
        <f t="shared" si="15"/>
        <v>#DIV/0!</v>
      </c>
      <c r="G77" s="142" t="e">
        <f t="shared" si="16"/>
        <v>#DIV/0!</v>
      </c>
      <c r="H77" s="66">
        <f>'Degree Days (DD)'!C61</f>
        <v>20</v>
      </c>
      <c r="I77" s="82">
        <f>H77/H62</f>
        <v>1.0526315789473684</v>
      </c>
      <c r="J77" s="31"/>
      <c r="K77" s="141" t="s">
        <v>158</v>
      </c>
      <c r="L77" s="349"/>
      <c r="M77" s="142" t="e">
        <f t="shared" si="17"/>
        <v>#DIV/0!</v>
      </c>
      <c r="N77" s="351"/>
      <c r="O77" s="179" t="e">
        <f t="shared" si="18"/>
        <v>#DIV/0!</v>
      </c>
      <c r="P77" s="142" t="e">
        <f t="shared" si="19"/>
        <v>#DIV/0!</v>
      </c>
      <c r="Q77" s="66">
        <f>'Degree Days (DD)'!C61</f>
        <v>20</v>
      </c>
      <c r="R77" s="82">
        <f>Q77/Q62</f>
        <v>1.0526315789473684</v>
      </c>
    </row>
    <row r="78" spans="1:18" ht="15.75">
      <c r="A78" s="31"/>
      <c r="B78" s="141" t="s">
        <v>179</v>
      </c>
      <c r="C78" s="349"/>
      <c r="D78" s="142" t="e">
        <f t="shared" si="14"/>
        <v>#DIV/0!</v>
      </c>
      <c r="E78" s="351"/>
      <c r="F78" s="179" t="e">
        <f t="shared" si="15"/>
        <v>#DIV/0!</v>
      </c>
      <c r="G78" s="142" t="e">
        <f t="shared" si="16"/>
        <v>#DIV/0!</v>
      </c>
      <c r="H78" s="66">
        <f>'Degree Days (DD)'!C62</f>
        <v>141</v>
      </c>
      <c r="I78" s="82">
        <f>H78/H63</f>
        <v>1.0291970802919708</v>
      </c>
      <c r="J78" s="31"/>
      <c r="K78" s="141" t="s">
        <v>179</v>
      </c>
      <c r="L78" s="349"/>
      <c r="M78" s="142" t="e">
        <f t="shared" si="17"/>
        <v>#DIV/0!</v>
      </c>
      <c r="N78" s="351"/>
      <c r="O78" s="179" t="e">
        <f t="shared" si="18"/>
        <v>#DIV/0!</v>
      </c>
      <c r="P78" s="142" t="e">
        <f t="shared" si="19"/>
        <v>#DIV/0!</v>
      </c>
      <c r="Q78" s="66">
        <f>'Degree Days (DD)'!C62</f>
        <v>141</v>
      </c>
      <c r="R78" s="82">
        <f>Q78/Q63</f>
        <v>1.0291970802919708</v>
      </c>
    </row>
    <row r="79" spans="1:18" ht="15.75">
      <c r="A79" s="31"/>
      <c r="B79" s="141" t="s">
        <v>111</v>
      </c>
      <c r="C79" s="349"/>
      <c r="D79" s="142" t="e">
        <f t="shared" si="14"/>
        <v>#DIV/0!</v>
      </c>
      <c r="E79" s="351"/>
      <c r="F79" s="179" t="e">
        <f t="shared" si="15"/>
        <v>#DIV/0!</v>
      </c>
      <c r="G79" s="142" t="e">
        <f t="shared" si="16"/>
        <v>#DIV/0!</v>
      </c>
      <c r="H79" s="66">
        <f>'Degree Days (DD)'!C63</f>
        <v>519</v>
      </c>
      <c r="I79" s="82">
        <f>H79/H64</f>
        <v>0.9848197343453511</v>
      </c>
      <c r="J79" s="31"/>
      <c r="K79" s="141" t="s">
        <v>111</v>
      </c>
      <c r="L79" s="349"/>
      <c r="M79" s="142" t="e">
        <f t="shared" si="17"/>
        <v>#DIV/0!</v>
      </c>
      <c r="N79" s="351"/>
      <c r="O79" s="179" t="e">
        <f t="shared" si="18"/>
        <v>#DIV/0!</v>
      </c>
      <c r="P79" s="142" t="e">
        <f t="shared" si="19"/>
        <v>#DIV/0!</v>
      </c>
      <c r="Q79" s="66">
        <f>'Degree Days (DD)'!C63</f>
        <v>519</v>
      </c>
      <c r="R79" s="82">
        <f>Q79/Q64</f>
        <v>0.9848197343453511</v>
      </c>
    </row>
    <row r="80" spans="1:18" ht="16.5" thickBot="1">
      <c r="A80" s="31"/>
      <c r="B80" s="145" t="s">
        <v>122</v>
      </c>
      <c r="C80" s="350"/>
      <c r="D80" s="83" t="e">
        <f t="shared" si="14"/>
        <v>#DIV/0!</v>
      </c>
      <c r="E80" s="352"/>
      <c r="F80" s="181" t="e">
        <f t="shared" si="15"/>
        <v>#DIV/0!</v>
      </c>
      <c r="G80" s="83" t="e">
        <f t="shared" si="16"/>
        <v>#DIV/0!</v>
      </c>
      <c r="H80" s="70">
        <f>'Degree Days (DD)'!C64</f>
        <v>818</v>
      </c>
      <c r="I80" s="83">
        <f>H80/H65</f>
        <v>1.2356495468277946</v>
      </c>
      <c r="J80" s="31"/>
      <c r="K80" s="145" t="s">
        <v>122</v>
      </c>
      <c r="L80" s="350"/>
      <c r="M80" s="83" t="e">
        <f t="shared" si="17"/>
        <v>#DIV/0!</v>
      </c>
      <c r="N80" s="352"/>
      <c r="O80" s="181" t="e">
        <f t="shared" si="18"/>
        <v>#DIV/0!</v>
      </c>
      <c r="P80" s="83" t="e">
        <f t="shared" si="19"/>
        <v>#DIV/0!</v>
      </c>
      <c r="Q80" s="66">
        <f>'Degree Days (DD)'!C64</f>
        <v>818</v>
      </c>
      <c r="R80" s="83">
        <f>Q80/Q65</f>
        <v>1.2356495468277946</v>
      </c>
    </row>
    <row r="81" spans="1:18" s="271" customFormat="1" ht="16.5" thickTop="1">
      <c r="A81" s="260"/>
      <c r="B81" s="261"/>
      <c r="C81" s="268">
        <f>SUM(C69:C80)</f>
        <v>0</v>
      </c>
      <c r="D81" s="267" t="e">
        <f t="shared" si="14"/>
        <v>#DIV/0!</v>
      </c>
      <c r="E81" s="347">
        <f>SUM(E69:E80)</f>
        <v>0</v>
      </c>
      <c r="F81" s="348" t="e">
        <f t="shared" si="15"/>
        <v>#DIV/0!</v>
      </c>
      <c r="G81" s="267" t="e">
        <f t="shared" si="16"/>
        <v>#DIV/0!</v>
      </c>
      <c r="H81" s="304">
        <f>'Degree Days (DD)'!C65</f>
        <v>4303</v>
      </c>
      <c r="I81" s="305">
        <f>H81/H66</f>
        <v>1.1867071152785438</v>
      </c>
      <c r="J81" s="260"/>
      <c r="K81" s="261"/>
      <c r="L81" s="268">
        <f>SUM(L69:L80)</f>
        <v>0</v>
      </c>
      <c r="M81" s="267" t="e">
        <f t="shared" si="17"/>
        <v>#DIV/0!</v>
      </c>
      <c r="N81" s="347">
        <f>SUM(N69:N80)</f>
        <v>0</v>
      </c>
      <c r="O81" s="348" t="e">
        <f t="shared" si="18"/>
        <v>#DIV/0!</v>
      </c>
      <c r="P81" s="267" t="e">
        <f t="shared" si="19"/>
        <v>#DIV/0!</v>
      </c>
      <c r="Q81" s="266">
        <f>'Degree Days (DD)'!C65</f>
        <v>4303</v>
      </c>
      <c r="R81" s="305">
        <f>Q81/Q66</f>
        <v>1.1867071152785438</v>
      </c>
    </row>
    <row r="82" spans="1:17" ht="15.75">
      <c r="A82" s="185"/>
      <c r="B82" s="185"/>
      <c r="C82" s="332"/>
      <c r="Q82" s="66"/>
    </row>
    <row r="83" spans="1:17" ht="15.75">
      <c r="A83" s="165"/>
      <c r="J83" s="165"/>
      <c r="L83" s="294"/>
      <c r="M83" s="175"/>
      <c r="N83" s="333"/>
      <c r="Q83" s="66"/>
    </row>
    <row r="84" spans="1:18" ht="15.75">
      <c r="A84" s="41">
        <f>1+A69</f>
        <v>2014</v>
      </c>
      <c r="B84" s="141" t="s">
        <v>60</v>
      </c>
      <c r="C84" s="327"/>
      <c r="D84" s="142" t="e">
        <f>C84/C69</f>
        <v>#DIV/0!</v>
      </c>
      <c r="E84" s="336"/>
      <c r="F84" s="179" t="e">
        <f>C84/E84</f>
        <v>#DIV/0!</v>
      </c>
      <c r="G84" s="142" t="e">
        <f>E84/E69</f>
        <v>#DIV/0!</v>
      </c>
      <c r="H84" s="66">
        <f>'Degree Days (DD)'!C68</f>
        <v>1002</v>
      </c>
      <c r="I84" s="82">
        <f>H84/H69</f>
        <v>1.1451428571428572</v>
      </c>
      <c r="J84" s="41">
        <f>A84</f>
        <v>2014</v>
      </c>
      <c r="K84" s="141" t="s">
        <v>60</v>
      </c>
      <c r="L84" s="327"/>
      <c r="M84" s="142" t="e">
        <f>L84/L69</f>
        <v>#DIV/0!</v>
      </c>
      <c r="N84" s="336"/>
      <c r="O84" s="179" t="e">
        <f>L84/N84</f>
        <v>#DIV/0!</v>
      </c>
      <c r="P84" s="142" t="e">
        <f>N84/N69</f>
        <v>#DIV/0!</v>
      </c>
      <c r="Q84" s="66">
        <f>'Degree Days (DD)'!C68</f>
        <v>1002</v>
      </c>
      <c r="R84" s="82">
        <f>Q84/Q69</f>
        <v>1.1451428571428572</v>
      </c>
    </row>
    <row r="85" spans="1:18" ht="15.75">
      <c r="A85" s="144"/>
      <c r="B85" s="141" t="s">
        <v>103</v>
      </c>
      <c r="C85" s="349"/>
      <c r="D85" s="142" t="e">
        <f aca="true" t="shared" si="20" ref="D85:D96">C85/C70</f>
        <v>#DIV/0!</v>
      </c>
      <c r="E85" s="351"/>
      <c r="F85" s="179" t="e">
        <f aca="true" t="shared" si="21" ref="F85:F96">C85/E85</f>
        <v>#DIV/0!</v>
      </c>
      <c r="G85" s="142" t="e">
        <f aca="true" t="shared" si="22" ref="G85:G96">E85/E70</f>
        <v>#DIV/0!</v>
      </c>
      <c r="H85" s="66">
        <f>'Degree Days (DD)'!C69</f>
        <v>862</v>
      </c>
      <c r="I85" s="82">
        <f>H85/H70</f>
        <v>1.0748129675810474</v>
      </c>
      <c r="J85" s="144"/>
      <c r="K85" s="141" t="s">
        <v>103</v>
      </c>
      <c r="L85" s="349"/>
      <c r="M85" s="142" t="e">
        <f aca="true" t="shared" si="23" ref="M85:M96">L85/L70</f>
        <v>#DIV/0!</v>
      </c>
      <c r="N85" s="351"/>
      <c r="O85" s="179" t="e">
        <f aca="true" t="shared" si="24" ref="O85:O96">L85/N85</f>
        <v>#DIV/0!</v>
      </c>
      <c r="P85" s="142" t="e">
        <f aca="true" t="shared" si="25" ref="P85:P96">N85/N70</f>
        <v>#DIV/0!</v>
      </c>
      <c r="Q85" s="66">
        <f>'Degree Days (DD)'!C69</f>
        <v>862</v>
      </c>
      <c r="R85" s="82">
        <f>Q85/Q70</f>
        <v>1.0748129675810474</v>
      </c>
    </row>
    <row r="86" spans="1:18" ht="15.75">
      <c r="A86" s="31"/>
      <c r="B86" s="141" t="s">
        <v>98</v>
      </c>
      <c r="C86" s="349"/>
      <c r="D86" s="142" t="e">
        <f t="shared" si="20"/>
        <v>#DIV/0!</v>
      </c>
      <c r="E86" s="351"/>
      <c r="F86" s="179" t="e">
        <f t="shared" si="21"/>
        <v>#DIV/0!</v>
      </c>
      <c r="G86" s="142" t="e">
        <f t="shared" si="22"/>
        <v>#DIV/0!</v>
      </c>
      <c r="H86" s="66">
        <f>'Degree Days (DD)'!C70</f>
        <v>815</v>
      </c>
      <c r="I86" s="82">
        <f>H86/H71</f>
        <v>1.1915204678362572</v>
      </c>
      <c r="J86" s="31"/>
      <c r="K86" s="141" t="s">
        <v>98</v>
      </c>
      <c r="L86" s="349"/>
      <c r="M86" s="142" t="e">
        <f t="shared" si="23"/>
        <v>#DIV/0!</v>
      </c>
      <c r="N86" s="351"/>
      <c r="O86" s="179" t="e">
        <f t="shared" si="24"/>
        <v>#DIV/0!</v>
      </c>
      <c r="P86" s="142" t="e">
        <f t="shared" si="25"/>
        <v>#DIV/0!</v>
      </c>
      <c r="Q86" s="66">
        <f>'Degree Days (DD)'!C70</f>
        <v>815</v>
      </c>
      <c r="R86" s="82">
        <f>Q86/Q71</f>
        <v>1.1915204678362572</v>
      </c>
    </row>
    <row r="87" spans="1:18" ht="15.75">
      <c r="A87" s="31"/>
      <c r="B87" s="141" t="s">
        <v>99</v>
      </c>
      <c r="C87" s="349"/>
      <c r="D87" s="142" t="e">
        <f t="shared" si="20"/>
        <v>#DIV/0!</v>
      </c>
      <c r="E87" s="351"/>
      <c r="F87" s="179" t="e">
        <f t="shared" si="21"/>
        <v>#DIV/0!</v>
      </c>
      <c r="G87" s="142" t="e">
        <f t="shared" si="22"/>
        <v>#DIV/0!</v>
      </c>
      <c r="H87" s="66">
        <f>'Degree Days (DD)'!C71</f>
        <v>0</v>
      </c>
      <c r="I87" s="82">
        <f>H87/H72</f>
        <v>0</v>
      </c>
      <c r="J87" s="31"/>
      <c r="K87" s="141" t="s">
        <v>99</v>
      </c>
      <c r="L87" s="349"/>
      <c r="M87" s="142" t="e">
        <f t="shared" si="23"/>
        <v>#DIV/0!</v>
      </c>
      <c r="N87" s="351"/>
      <c r="O87" s="179" t="e">
        <f t="shared" si="24"/>
        <v>#DIV/0!</v>
      </c>
      <c r="P87" s="142" t="e">
        <f t="shared" si="25"/>
        <v>#DIV/0!</v>
      </c>
      <c r="Q87" s="66">
        <f>'Degree Days (DD)'!C71</f>
        <v>0</v>
      </c>
      <c r="R87" s="82">
        <f>Q87/Q72</f>
        <v>0</v>
      </c>
    </row>
    <row r="88" spans="1:18" ht="15.75">
      <c r="A88" s="31"/>
      <c r="B88" s="141" t="s">
        <v>100</v>
      </c>
      <c r="C88" s="349"/>
      <c r="D88" s="142" t="e">
        <f t="shared" si="20"/>
        <v>#DIV/0!</v>
      </c>
      <c r="E88" s="351"/>
      <c r="F88" s="179" t="e">
        <f t="shared" si="21"/>
        <v>#DIV/0!</v>
      </c>
      <c r="G88" s="142" t="e">
        <f t="shared" si="22"/>
        <v>#DIV/0!</v>
      </c>
      <c r="H88" s="66">
        <f>'Degree Days (DD)'!C72</f>
        <v>0</v>
      </c>
      <c r="I88" s="82">
        <f>H88/H73</f>
        <v>0</v>
      </c>
      <c r="J88" s="31"/>
      <c r="K88" s="141" t="s">
        <v>100</v>
      </c>
      <c r="L88" s="349"/>
      <c r="M88" s="142" t="e">
        <f t="shared" si="23"/>
        <v>#DIV/0!</v>
      </c>
      <c r="N88" s="351"/>
      <c r="O88" s="179" t="e">
        <f t="shared" si="24"/>
        <v>#DIV/0!</v>
      </c>
      <c r="P88" s="142" t="e">
        <f t="shared" si="25"/>
        <v>#DIV/0!</v>
      </c>
      <c r="Q88" s="66">
        <f>'Degree Days (DD)'!C72</f>
        <v>0</v>
      </c>
      <c r="R88" s="82">
        <f>Q88/Q73</f>
        <v>0</v>
      </c>
    </row>
    <row r="89" spans="1:18" ht="15.75">
      <c r="A89" s="31"/>
      <c r="B89" s="141" t="s">
        <v>101</v>
      </c>
      <c r="C89" s="349"/>
      <c r="D89" s="142" t="e">
        <f t="shared" si="20"/>
        <v>#DIV/0!</v>
      </c>
      <c r="E89" s="351"/>
      <c r="F89" s="179" t="e">
        <f t="shared" si="21"/>
        <v>#DIV/0!</v>
      </c>
      <c r="G89" s="142" t="e">
        <f t="shared" si="22"/>
        <v>#DIV/0!</v>
      </c>
      <c r="H89" s="66">
        <f>'Degree Days (DD)'!C73</f>
        <v>0</v>
      </c>
      <c r="I89" s="82"/>
      <c r="J89" s="31"/>
      <c r="K89" s="141" t="s">
        <v>101</v>
      </c>
      <c r="L89" s="349"/>
      <c r="M89" s="142" t="e">
        <f t="shared" si="23"/>
        <v>#DIV/0!</v>
      </c>
      <c r="N89" s="351"/>
      <c r="O89" s="179" t="e">
        <f t="shared" si="24"/>
        <v>#DIV/0!</v>
      </c>
      <c r="P89" s="142" t="e">
        <f t="shared" si="25"/>
        <v>#DIV/0!</v>
      </c>
      <c r="Q89" s="66">
        <f>'Degree Days (DD)'!C73</f>
        <v>0</v>
      </c>
      <c r="R89" s="82"/>
    </row>
    <row r="90" spans="1:18" ht="15.75">
      <c r="A90" s="31"/>
      <c r="B90" s="141" t="s">
        <v>102</v>
      </c>
      <c r="C90" s="349"/>
      <c r="D90" s="142" t="e">
        <f t="shared" si="20"/>
        <v>#DIV/0!</v>
      </c>
      <c r="E90" s="351"/>
      <c r="F90" s="179" t="e">
        <f t="shared" si="21"/>
        <v>#DIV/0!</v>
      </c>
      <c r="G90" s="142" t="e">
        <f t="shared" si="22"/>
        <v>#DIV/0!</v>
      </c>
      <c r="H90" s="66">
        <f>'Degree Days (DD)'!C74</f>
        <v>0</v>
      </c>
      <c r="I90" s="82"/>
      <c r="J90" s="31"/>
      <c r="K90" s="141" t="s">
        <v>102</v>
      </c>
      <c r="L90" s="349"/>
      <c r="M90" s="142" t="e">
        <f t="shared" si="23"/>
        <v>#DIV/0!</v>
      </c>
      <c r="N90" s="351"/>
      <c r="O90" s="179" t="e">
        <f t="shared" si="24"/>
        <v>#DIV/0!</v>
      </c>
      <c r="P90" s="142" t="e">
        <f t="shared" si="25"/>
        <v>#DIV/0!</v>
      </c>
      <c r="Q90" s="66">
        <f>'Degree Days (DD)'!C74</f>
        <v>0</v>
      </c>
      <c r="R90" s="82"/>
    </row>
    <row r="91" spans="1:18" ht="15.75">
      <c r="A91" s="31"/>
      <c r="B91" s="141" t="s">
        <v>157</v>
      </c>
      <c r="C91" s="349"/>
      <c r="D91" s="142" t="e">
        <f t="shared" si="20"/>
        <v>#DIV/0!</v>
      </c>
      <c r="E91" s="351"/>
      <c r="F91" s="179" t="e">
        <f t="shared" si="21"/>
        <v>#DIV/0!</v>
      </c>
      <c r="G91" s="142" t="e">
        <f t="shared" si="22"/>
        <v>#DIV/0!</v>
      </c>
      <c r="H91" s="66">
        <f>'Degree Days (DD)'!C75</f>
        <v>0</v>
      </c>
      <c r="I91" s="82"/>
      <c r="J91" s="31"/>
      <c r="K91" s="141" t="s">
        <v>157</v>
      </c>
      <c r="L91" s="349"/>
      <c r="M91" s="142" t="e">
        <f t="shared" si="23"/>
        <v>#DIV/0!</v>
      </c>
      <c r="N91" s="351"/>
      <c r="O91" s="179" t="e">
        <f t="shared" si="24"/>
        <v>#DIV/0!</v>
      </c>
      <c r="P91" s="142" t="e">
        <f t="shared" si="25"/>
        <v>#DIV/0!</v>
      </c>
      <c r="Q91" s="66">
        <f>'Degree Days (DD)'!C75</f>
        <v>0</v>
      </c>
      <c r="R91" s="82"/>
    </row>
    <row r="92" spans="1:18" ht="15.75">
      <c r="A92" s="31"/>
      <c r="B92" s="141" t="s">
        <v>158</v>
      </c>
      <c r="C92" s="349"/>
      <c r="D92" s="142" t="e">
        <f t="shared" si="20"/>
        <v>#DIV/0!</v>
      </c>
      <c r="E92" s="351"/>
      <c r="F92" s="179" t="e">
        <f t="shared" si="21"/>
        <v>#DIV/0!</v>
      </c>
      <c r="G92" s="142" t="e">
        <f t="shared" si="22"/>
        <v>#DIV/0!</v>
      </c>
      <c r="H92" s="66">
        <f>'Degree Days (DD)'!C76</f>
        <v>0</v>
      </c>
      <c r="I92" s="82"/>
      <c r="J92" s="31"/>
      <c r="K92" s="141" t="s">
        <v>158</v>
      </c>
      <c r="L92" s="349"/>
      <c r="M92" s="142" t="e">
        <f t="shared" si="23"/>
        <v>#DIV/0!</v>
      </c>
      <c r="N92" s="351"/>
      <c r="O92" s="179" t="e">
        <f t="shared" si="24"/>
        <v>#DIV/0!</v>
      </c>
      <c r="P92" s="142" t="e">
        <f t="shared" si="25"/>
        <v>#DIV/0!</v>
      </c>
      <c r="Q92" s="66">
        <f>'Degree Days (DD)'!C76</f>
        <v>0</v>
      </c>
      <c r="R92" s="82"/>
    </row>
    <row r="93" spans="1:18" ht="15.75">
      <c r="A93" s="31"/>
      <c r="B93" s="141" t="s">
        <v>179</v>
      </c>
      <c r="C93" s="349"/>
      <c r="D93" s="142" t="e">
        <f t="shared" si="20"/>
        <v>#DIV/0!</v>
      </c>
      <c r="E93" s="351"/>
      <c r="F93" s="179" t="e">
        <f t="shared" si="21"/>
        <v>#DIV/0!</v>
      </c>
      <c r="G93" s="142" t="e">
        <f t="shared" si="22"/>
        <v>#DIV/0!</v>
      </c>
      <c r="H93" s="66">
        <f>'Degree Days (DD)'!C77</f>
        <v>0</v>
      </c>
      <c r="I93" s="82">
        <f>H93/H78</f>
        <v>0</v>
      </c>
      <c r="J93" s="31"/>
      <c r="K93" s="141" t="s">
        <v>179</v>
      </c>
      <c r="L93" s="349"/>
      <c r="M93" s="142" t="e">
        <f t="shared" si="23"/>
        <v>#DIV/0!</v>
      </c>
      <c r="N93" s="351"/>
      <c r="O93" s="179" t="e">
        <f t="shared" si="24"/>
        <v>#DIV/0!</v>
      </c>
      <c r="P93" s="142" t="e">
        <f t="shared" si="25"/>
        <v>#DIV/0!</v>
      </c>
      <c r="Q93" s="66">
        <f>'Degree Days (DD)'!C77</f>
        <v>0</v>
      </c>
      <c r="R93" s="82">
        <f>Q93/Q78</f>
        <v>0</v>
      </c>
    </row>
    <row r="94" spans="1:18" ht="15.75">
      <c r="A94" s="31"/>
      <c r="B94" s="141" t="s">
        <v>111</v>
      </c>
      <c r="C94" s="349"/>
      <c r="D94" s="142" t="e">
        <f t="shared" si="20"/>
        <v>#DIV/0!</v>
      </c>
      <c r="E94" s="351"/>
      <c r="F94" s="179" t="e">
        <f t="shared" si="21"/>
        <v>#DIV/0!</v>
      </c>
      <c r="G94" s="142" t="e">
        <f t="shared" si="22"/>
        <v>#DIV/0!</v>
      </c>
      <c r="H94" s="66">
        <f>'Degree Days (DD)'!C78</f>
        <v>0</v>
      </c>
      <c r="I94" s="82">
        <f>H94/H79</f>
        <v>0</v>
      </c>
      <c r="J94" s="31"/>
      <c r="K94" s="141" t="s">
        <v>111</v>
      </c>
      <c r="L94" s="349"/>
      <c r="M94" s="142" t="e">
        <f t="shared" si="23"/>
        <v>#DIV/0!</v>
      </c>
      <c r="N94" s="351"/>
      <c r="O94" s="179" t="e">
        <f t="shared" si="24"/>
        <v>#DIV/0!</v>
      </c>
      <c r="P94" s="142" t="e">
        <f t="shared" si="25"/>
        <v>#DIV/0!</v>
      </c>
      <c r="Q94" s="66">
        <f>'Degree Days (DD)'!C78</f>
        <v>0</v>
      </c>
      <c r="R94" s="82">
        <f>Q94/Q79</f>
        <v>0</v>
      </c>
    </row>
    <row r="95" spans="1:18" ht="16.5" thickBot="1">
      <c r="A95" s="31"/>
      <c r="B95" s="145" t="s">
        <v>122</v>
      </c>
      <c r="C95" s="350"/>
      <c r="D95" s="83" t="e">
        <f t="shared" si="20"/>
        <v>#DIV/0!</v>
      </c>
      <c r="E95" s="352"/>
      <c r="F95" s="181" t="e">
        <f t="shared" si="21"/>
        <v>#DIV/0!</v>
      </c>
      <c r="G95" s="83" t="e">
        <f t="shared" si="22"/>
        <v>#DIV/0!</v>
      </c>
      <c r="H95" s="70">
        <f>'Degree Days (DD)'!C79</f>
        <v>0</v>
      </c>
      <c r="I95" s="83">
        <f>H95/H80</f>
        <v>0</v>
      </c>
      <c r="J95" s="31"/>
      <c r="K95" s="145" t="s">
        <v>122</v>
      </c>
      <c r="L95" s="350"/>
      <c r="M95" s="83" t="e">
        <f t="shared" si="23"/>
        <v>#DIV/0!</v>
      </c>
      <c r="N95" s="352"/>
      <c r="O95" s="181" t="e">
        <f t="shared" si="24"/>
        <v>#DIV/0!</v>
      </c>
      <c r="P95" s="83" t="e">
        <f t="shared" si="25"/>
        <v>#DIV/0!</v>
      </c>
      <c r="Q95" s="66">
        <f>'Degree Days (DD)'!C79</f>
        <v>0</v>
      </c>
      <c r="R95" s="83">
        <f>Q95/Q80</f>
        <v>0</v>
      </c>
    </row>
    <row r="96" spans="1:18" s="271" customFormat="1" ht="16.5" thickTop="1">
      <c r="A96" s="260"/>
      <c r="B96" s="261"/>
      <c r="C96" s="268">
        <f>SUM(C84:C95)</f>
        <v>0</v>
      </c>
      <c r="D96" s="267" t="e">
        <f t="shared" si="20"/>
        <v>#DIV/0!</v>
      </c>
      <c r="E96" s="347">
        <f>SUM(E84:E95)</f>
        <v>0</v>
      </c>
      <c r="F96" s="348" t="e">
        <f t="shared" si="21"/>
        <v>#DIV/0!</v>
      </c>
      <c r="G96" s="267" t="e">
        <f t="shared" si="22"/>
        <v>#DIV/0!</v>
      </c>
      <c r="H96" s="304">
        <f>'Degree Days (DD)'!C80</f>
        <v>2679</v>
      </c>
      <c r="I96" s="305">
        <f>H96/H81</f>
        <v>0.6225888914710667</v>
      </c>
      <c r="J96" s="260"/>
      <c r="K96" s="261"/>
      <c r="L96" s="268">
        <f>SUM(L84:L95)</f>
        <v>0</v>
      </c>
      <c r="M96" s="267" t="e">
        <f t="shared" si="23"/>
        <v>#DIV/0!</v>
      </c>
      <c r="N96" s="347">
        <f>SUM(N84:N95)</f>
        <v>0</v>
      </c>
      <c r="O96" s="348" t="e">
        <f t="shared" si="24"/>
        <v>#DIV/0!</v>
      </c>
      <c r="P96" s="267" t="e">
        <f t="shared" si="25"/>
        <v>#DIV/0!</v>
      </c>
      <c r="Q96" s="266">
        <f>'Degree Days (DD)'!C80</f>
        <v>2679</v>
      </c>
      <c r="R96" s="305">
        <f>Q96/Q81</f>
        <v>0.6225888914710667</v>
      </c>
    </row>
    <row r="97" spans="1:17" ht="15.75">
      <c r="A97" s="185"/>
      <c r="B97" s="185"/>
      <c r="C97" s="332"/>
      <c r="Q97" s="66"/>
    </row>
    <row r="98" ht="15.75">
      <c r="Q98" s="66"/>
    </row>
    <row r="99" spans="1:18" ht="15.75">
      <c r="A99" s="41">
        <f>1+A84</f>
        <v>2015</v>
      </c>
      <c r="B99" s="141" t="s">
        <v>60</v>
      </c>
      <c r="C99" s="327"/>
      <c r="D99" s="142" t="e">
        <f>C99/C84</f>
        <v>#DIV/0!</v>
      </c>
      <c r="E99" s="336"/>
      <c r="F99" s="179" t="e">
        <f>C99/E99</f>
        <v>#DIV/0!</v>
      </c>
      <c r="G99" s="142" t="e">
        <f>E99/E84</f>
        <v>#DIV/0!</v>
      </c>
      <c r="H99" s="66">
        <f>'Degree Days (DD)'!C83</f>
        <v>0</v>
      </c>
      <c r="I99" s="82">
        <f>H99/H84</f>
        <v>0</v>
      </c>
      <c r="J99" s="41">
        <f>A99</f>
        <v>2015</v>
      </c>
      <c r="K99" s="141" t="s">
        <v>60</v>
      </c>
      <c r="L99" s="327"/>
      <c r="M99" s="142" t="e">
        <f>L99/L84</f>
        <v>#DIV/0!</v>
      </c>
      <c r="N99" s="336"/>
      <c r="O99" s="179" t="e">
        <f>L99/N99</f>
        <v>#DIV/0!</v>
      </c>
      <c r="P99" s="142" t="e">
        <f>N99/N84</f>
        <v>#DIV/0!</v>
      </c>
      <c r="Q99" s="66">
        <f>'Degree Days (DD)'!C83</f>
        <v>0</v>
      </c>
      <c r="R99" s="82">
        <f>Q99/Q84</f>
        <v>0</v>
      </c>
    </row>
    <row r="100" spans="1:18" ht="15.75">
      <c r="A100" s="144"/>
      <c r="B100" s="141" t="s">
        <v>103</v>
      </c>
      <c r="C100" s="349"/>
      <c r="D100" s="142" t="e">
        <f aca="true" t="shared" si="26" ref="D100:D111">C100/C85</f>
        <v>#DIV/0!</v>
      </c>
      <c r="E100" s="351"/>
      <c r="F100" s="179" t="e">
        <f aca="true" t="shared" si="27" ref="F100:F111">C100/E100</f>
        <v>#DIV/0!</v>
      </c>
      <c r="G100" s="142" t="e">
        <f aca="true" t="shared" si="28" ref="G100:G111">E100/E85</f>
        <v>#DIV/0!</v>
      </c>
      <c r="H100" s="66">
        <f>'Degree Days (DD)'!C84</f>
        <v>0</v>
      </c>
      <c r="I100" s="82">
        <f>H100/H85</f>
        <v>0</v>
      </c>
      <c r="J100" s="144"/>
      <c r="K100" s="141" t="s">
        <v>103</v>
      </c>
      <c r="L100" s="349"/>
      <c r="M100" s="142" t="e">
        <f aca="true" t="shared" si="29" ref="M100:M111">L100/L85</f>
        <v>#DIV/0!</v>
      </c>
      <c r="N100" s="351"/>
      <c r="O100" s="179" t="e">
        <f aca="true" t="shared" si="30" ref="O100:O111">L100/N100</f>
        <v>#DIV/0!</v>
      </c>
      <c r="P100" s="142" t="e">
        <f aca="true" t="shared" si="31" ref="P100:P111">N100/N85</f>
        <v>#DIV/0!</v>
      </c>
      <c r="Q100" s="66">
        <f>'Degree Days (DD)'!C84</f>
        <v>0</v>
      </c>
      <c r="R100" s="82">
        <f>Q100/Q85</f>
        <v>0</v>
      </c>
    </row>
    <row r="101" spans="1:18" ht="15.75">
      <c r="A101" s="31"/>
      <c r="B101" s="141" t="s">
        <v>98</v>
      </c>
      <c r="C101" s="349"/>
      <c r="D101" s="142" t="e">
        <f t="shared" si="26"/>
        <v>#DIV/0!</v>
      </c>
      <c r="E101" s="351"/>
      <c r="F101" s="179" t="e">
        <f t="shared" si="27"/>
        <v>#DIV/0!</v>
      </c>
      <c r="G101" s="142" t="e">
        <f t="shared" si="28"/>
        <v>#DIV/0!</v>
      </c>
      <c r="H101" s="66">
        <f>'Degree Days (DD)'!C85</f>
        <v>0</v>
      </c>
      <c r="I101" s="82">
        <f>H101/H86</f>
        <v>0</v>
      </c>
      <c r="J101" s="31"/>
      <c r="K101" s="141" t="s">
        <v>98</v>
      </c>
      <c r="L101" s="349"/>
      <c r="M101" s="142" t="e">
        <f t="shared" si="29"/>
        <v>#DIV/0!</v>
      </c>
      <c r="N101" s="351"/>
      <c r="O101" s="179" t="e">
        <f t="shared" si="30"/>
        <v>#DIV/0!</v>
      </c>
      <c r="P101" s="142" t="e">
        <f t="shared" si="31"/>
        <v>#DIV/0!</v>
      </c>
      <c r="Q101" s="66">
        <f>'Degree Days (DD)'!C85</f>
        <v>0</v>
      </c>
      <c r="R101" s="82">
        <f>Q101/Q86</f>
        <v>0</v>
      </c>
    </row>
    <row r="102" spans="1:18" ht="15.75">
      <c r="A102" s="31"/>
      <c r="B102" s="141" t="s">
        <v>99</v>
      </c>
      <c r="C102" s="349"/>
      <c r="D102" s="142" t="e">
        <f t="shared" si="26"/>
        <v>#DIV/0!</v>
      </c>
      <c r="E102" s="351"/>
      <c r="F102" s="179" t="e">
        <f t="shared" si="27"/>
        <v>#DIV/0!</v>
      </c>
      <c r="G102" s="142" t="e">
        <f t="shared" si="28"/>
        <v>#DIV/0!</v>
      </c>
      <c r="H102" s="66">
        <f>'Degree Days (DD)'!C86</f>
        <v>0</v>
      </c>
      <c r="I102" s="82" t="e">
        <f>H102/H87</f>
        <v>#DIV/0!</v>
      </c>
      <c r="J102" s="31"/>
      <c r="K102" s="141" t="s">
        <v>99</v>
      </c>
      <c r="L102" s="349"/>
      <c r="M102" s="142" t="e">
        <f t="shared" si="29"/>
        <v>#DIV/0!</v>
      </c>
      <c r="N102" s="351"/>
      <c r="O102" s="179" t="e">
        <f t="shared" si="30"/>
        <v>#DIV/0!</v>
      </c>
      <c r="P102" s="142" t="e">
        <f t="shared" si="31"/>
        <v>#DIV/0!</v>
      </c>
      <c r="Q102" s="66">
        <f>'Degree Days (DD)'!C86</f>
        <v>0</v>
      </c>
      <c r="R102" s="82" t="e">
        <f>Q102/Q87</f>
        <v>#DIV/0!</v>
      </c>
    </row>
    <row r="103" spans="1:18" ht="15.75">
      <c r="A103" s="31"/>
      <c r="B103" s="141" t="s">
        <v>100</v>
      </c>
      <c r="C103" s="349"/>
      <c r="D103" s="142" t="e">
        <f t="shared" si="26"/>
        <v>#DIV/0!</v>
      </c>
      <c r="E103" s="351"/>
      <c r="F103" s="179" t="e">
        <f t="shared" si="27"/>
        <v>#DIV/0!</v>
      </c>
      <c r="G103" s="142" t="e">
        <f t="shared" si="28"/>
        <v>#DIV/0!</v>
      </c>
      <c r="H103" s="66">
        <f>'Degree Days (DD)'!C87</f>
        <v>0</v>
      </c>
      <c r="I103" s="82" t="e">
        <f>H103/H88</f>
        <v>#DIV/0!</v>
      </c>
      <c r="J103" s="31"/>
      <c r="K103" s="141" t="s">
        <v>100</v>
      </c>
      <c r="L103" s="349"/>
      <c r="M103" s="142" t="e">
        <f t="shared" si="29"/>
        <v>#DIV/0!</v>
      </c>
      <c r="N103" s="351"/>
      <c r="O103" s="179" t="e">
        <f t="shared" si="30"/>
        <v>#DIV/0!</v>
      </c>
      <c r="P103" s="142" t="e">
        <f t="shared" si="31"/>
        <v>#DIV/0!</v>
      </c>
      <c r="Q103" s="66">
        <f>'Degree Days (DD)'!C87</f>
        <v>0</v>
      </c>
      <c r="R103" s="82" t="e">
        <f>Q103/Q88</f>
        <v>#DIV/0!</v>
      </c>
    </row>
    <row r="104" spans="1:18" ht="15.75">
      <c r="A104" s="31"/>
      <c r="B104" s="141" t="s">
        <v>101</v>
      </c>
      <c r="C104" s="349"/>
      <c r="D104" s="142" t="e">
        <f t="shared" si="26"/>
        <v>#DIV/0!</v>
      </c>
      <c r="E104" s="351"/>
      <c r="F104" s="179" t="e">
        <f t="shared" si="27"/>
        <v>#DIV/0!</v>
      </c>
      <c r="G104" s="142" t="e">
        <f t="shared" si="28"/>
        <v>#DIV/0!</v>
      </c>
      <c r="H104" s="66">
        <f>'Degree Days (DD)'!C88</f>
        <v>0</v>
      </c>
      <c r="I104" s="82"/>
      <c r="J104" s="31"/>
      <c r="K104" s="141" t="s">
        <v>101</v>
      </c>
      <c r="L104" s="349"/>
      <c r="M104" s="142" t="e">
        <f t="shared" si="29"/>
        <v>#DIV/0!</v>
      </c>
      <c r="N104" s="351"/>
      <c r="O104" s="179" t="e">
        <f t="shared" si="30"/>
        <v>#DIV/0!</v>
      </c>
      <c r="P104" s="142" t="e">
        <f t="shared" si="31"/>
        <v>#DIV/0!</v>
      </c>
      <c r="Q104" s="66">
        <f>'Degree Days (DD)'!C88</f>
        <v>0</v>
      </c>
      <c r="R104" s="82"/>
    </row>
    <row r="105" spans="1:18" ht="15.75">
      <c r="A105" s="31"/>
      <c r="B105" s="141" t="s">
        <v>102</v>
      </c>
      <c r="C105" s="349"/>
      <c r="D105" s="142" t="e">
        <f t="shared" si="26"/>
        <v>#DIV/0!</v>
      </c>
      <c r="E105" s="351"/>
      <c r="F105" s="179" t="e">
        <f t="shared" si="27"/>
        <v>#DIV/0!</v>
      </c>
      <c r="G105" s="142" t="e">
        <f t="shared" si="28"/>
        <v>#DIV/0!</v>
      </c>
      <c r="H105" s="66">
        <f>'Degree Days (DD)'!C89</f>
        <v>0</v>
      </c>
      <c r="I105" s="82"/>
      <c r="J105" s="31"/>
      <c r="K105" s="141" t="s">
        <v>102</v>
      </c>
      <c r="L105" s="349"/>
      <c r="M105" s="142" t="e">
        <f t="shared" si="29"/>
        <v>#DIV/0!</v>
      </c>
      <c r="N105" s="351"/>
      <c r="O105" s="179" t="e">
        <f t="shared" si="30"/>
        <v>#DIV/0!</v>
      </c>
      <c r="P105" s="142" t="e">
        <f t="shared" si="31"/>
        <v>#DIV/0!</v>
      </c>
      <c r="Q105" s="66">
        <f>'Degree Days (DD)'!C89</f>
        <v>0</v>
      </c>
      <c r="R105" s="82"/>
    </row>
    <row r="106" spans="1:18" ht="15.75">
      <c r="A106" s="31"/>
      <c r="B106" s="141" t="s">
        <v>157</v>
      </c>
      <c r="C106" s="349"/>
      <c r="D106" s="142" t="e">
        <f t="shared" si="26"/>
        <v>#DIV/0!</v>
      </c>
      <c r="E106" s="351"/>
      <c r="F106" s="179" t="e">
        <f t="shared" si="27"/>
        <v>#DIV/0!</v>
      </c>
      <c r="G106" s="142" t="e">
        <f t="shared" si="28"/>
        <v>#DIV/0!</v>
      </c>
      <c r="H106" s="66">
        <f>'Degree Days (DD)'!C90</f>
        <v>0</v>
      </c>
      <c r="I106" s="82"/>
      <c r="J106" s="31"/>
      <c r="K106" s="141" t="s">
        <v>157</v>
      </c>
      <c r="L106" s="349"/>
      <c r="M106" s="142" t="e">
        <f t="shared" si="29"/>
        <v>#DIV/0!</v>
      </c>
      <c r="N106" s="351"/>
      <c r="O106" s="179" t="e">
        <f t="shared" si="30"/>
        <v>#DIV/0!</v>
      </c>
      <c r="P106" s="142" t="e">
        <f t="shared" si="31"/>
        <v>#DIV/0!</v>
      </c>
      <c r="Q106" s="66">
        <f>'Degree Days (DD)'!C90</f>
        <v>0</v>
      </c>
      <c r="R106" s="82"/>
    </row>
    <row r="107" spans="1:18" ht="15.75">
      <c r="A107" s="31"/>
      <c r="B107" s="141" t="s">
        <v>158</v>
      </c>
      <c r="C107" s="349"/>
      <c r="D107" s="142" t="e">
        <f t="shared" si="26"/>
        <v>#DIV/0!</v>
      </c>
      <c r="E107" s="351"/>
      <c r="F107" s="179" t="e">
        <f t="shared" si="27"/>
        <v>#DIV/0!</v>
      </c>
      <c r="G107" s="142" t="e">
        <f t="shared" si="28"/>
        <v>#DIV/0!</v>
      </c>
      <c r="H107" s="66">
        <f>'Degree Days (DD)'!C91</f>
        <v>0</v>
      </c>
      <c r="I107" s="82"/>
      <c r="J107" s="31"/>
      <c r="K107" s="141" t="s">
        <v>158</v>
      </c>
      <c r="L107" s="349"/>
      <c r="M107" s="142" t="e">
        <f t="shared" si="29"/>
        <v>#DIV/0!</v>
      </c>
      <c r="N107" s="351"/>
      <c r="O107" s="179" t="e">
        <f t="shared" si="30"/>
        <v>#DIV/0!</v>
      </c>
      <c r="P107" s="142" t="e">
        <f t="shared" si="31"/>
        <v>#DIV/0!</v>
      </c>
      <c r="Q107" s="66">
        <f>'Degree Days (DD)'!C91</f>
        <v>0</v>
      </c>
      <c r="R107" s="82"/>
    </row>
    <row r="108" spans="1:18" ht="15.75">
      <c r="A108" s="31"/>
      <c r="B108" s="141" t="s">
        <v>179</v>
      </c>
      <c r="C108" s="349"/>
      <c r="D108" s="142" t="e">
        <f t="shared" si="26"/>
        <v>#DIV/0!</v>
      </c>
      <c r="E108" s="351"/>
      <c r="F108" s="179" t="e">
        <f t="shared" si="27"/>
        <v>#DIV/0!</v>
      </c>
      <c r="G108" s="142" t="e">
        <f t="shared" si="28"/>
        <v>#DIV/0!</v>
      </c>
      <c r="H108" s="66">
        <f>'Degree Days (DD)'!C92</f>
        <v>0</v>
      </c>
      <c r="I108" s="82" t="e">
        <f>H108/H93</f>
        <v>#DIV/0!</v>
      </c>
      <c r="J108" s="31"/>
      <c r="K108" s="141" t="s">
        <v>179</v>
      </c>
      <c r="L108" s="349"/>
      <c r="M108" s="142" t="e">
        <f t="shared" si="29"/>
        <v>#DIV/0!</v>
      </c>
      <c r="N108" s="351"/>
      <c r="O108" s="179" t="e">
        <f t="shared" si="30"/>
        <v>#DIV/0!</v>
      </c>
      <c r="P108" s="142" t="e">
        <f t="shared" si="31"/>
        <v>#DIV/0!</v>
      </c>
      <c r="Q108" s="66">
        <f>'Degree Days (DD)'!C92</f>
        <v>0</v>
      </c>
      <c r="R108" s="82" t="e">
        <f>Q108/Q93</f>
        <v>#DIV/0!</v>
      </c>
    </row>
    <row r="109" spans="1:18" ht="15.75">
      <c r="A109" s="31"/>
      <c r="B109" s="141" t="s">
        <v>111</v>
      </c>
      <c r="C109" s="349"/>
      <c r="D109" s="142" t="e">
        <f t="shared" si="26"/>
        <v>#DIV/0!</v>
      </c>
      <c r="E109" s="351"/>
      <c r="F109" s="179" t="e">
        <f t="shared" si="27"/>
        <v>#DIV/0!</v>
      </c>
      <c r="G109" s="142" t="e">
        <f t="shared" si="28"/>
        <v>#DIV/0!</v>
      </c>
      <c r="H109" s="66">
        <f>'Degree Days (DD)'!C93</f>
        <v>0</v>
      </c>
      <c r="I109" s="82" t="e">
        <f>H109/H94</f>
        <v>#DIV/0!</v>
      </c>
      <c r="J109" s="31"/>
      <c r="K109" s="141" t="s">
        <v>111</v>
      </c>
      <c r="L109" s="349"/>
      <c r="M109" s="142" t="e">
        <f t="shared" si="29"/>
        <v>#DIV/0!</v>
      </c>
      <c r="N109" s="351"/>
      <c r="O109" s="179" t="e">
        <f t="shared" si="30"/>
        <v>#DIV/0!</v>
      </c>
      <c r="P109" s="142" t="e">
        <f t="shared" si="31"/>
        <v>#DIV/0!</v>
      </c>
      <c r="Q109" s="66">
        <f>'Degree Days (DD)'!C93</f>
        <v>0</v>
      </c>
      <c r="R109" s="82" t="e">
        <f>Q109/Q94</f>
        <v>#DIV/0!</v>
      </c>
    </row>
    <row r="110" spans="1:18" ht="16.5" thickBot="1">
      <c r="A110" s="31"/>
      <c r="B110" s="145" t="s">
        <v>122</v>
      </c>
      <c r="C110" s="350"/>
      <c r="D110" s="83" t="e">
        <f t="shared" si="26"/>
        <v>#DIV/0!</v>
      </c>
      <c r="E110" s="352"/>
      <c r="F110" s="181" t="e">
        <f t="shared" si="27"/>
        <v>#DIV/0!</v>
      </c>
      <c r="G110" s="83" t="e">
        <f t="shared" si="28"/>
        <v>#DIV/0!</v>
      </c>
      <c r="H110" s="70">
        <f>'Degree Days (DD)'!C94</f>
        <v>0</v>
      </c>
      <c r="I110" s="83" t="e">
        <f>H110/H95</f>
        <v>#DIV/0!</v>
      </c>
      <c r="J110" s="31"/>
      <c r="K110" s="145" t="s">
        <v>122</v>
      </c>
      <c r="L110" s="350"/>
      <c r="M110" s="83" t="e">
        <f t="shared" si="29"/>
        <v>#DIV/0!</v>
      </c>
      <c r="N110" s="352"/>
      <c r="O110" s="181" t="e">
        <f t="shared" si="30"/>
        <v>#DIV/0!</v>
      </c>
      <c r="P110" s="83" t="e">
        <f t="shared" si="31"/>
        <v>#DIV/0!</v>
      </c>
      <c r="Q110" s="66">
        <f>'Degree Days (DD)'!C94</f>
        <v>0</v>
      </c>
      <c r="R110" s="83" t="e">
        <f>Q110/Q95</f>
        <v>#DIV/0!</v>
      </c>
    </row>
    <row r="111" spans="1:18" s="271" customFormat="1" ht="16.5" thickTop="1">
      <c r="A111" s="260"/>
      <c r="B111" s="261"/>
      <c r="C111" s="268">
        <f>SUM(C99:C110)</f>
        <v>0</v>
      </c>
      <c r="D111" s="267" t="e">
        <f t="shared" si="26"/>
        <v>#DIV/0!</v>
      </c>
      <c r="E111" s="347">
        <f>SUM(E99:E110)</f>
        <v>0</v>
      </c>
      <c r="F111" s="348" t="e">
        <f t="shared" si="27"/>
        <v>#DIV/0!</v>
      </c>
      <c r="G111" s="267" t="e">
        <f t="shared" si="28"/>
        <v>#DIV/0!</v>
      </c>
      <c r="H111" s="304">
        <f>'Degree Days (DD)'!C95</f>
        <v>0</v>
      </c>
      <c r="I111" s="305">
        <f>H111/H96</f>
        <v>0</v>
      </c>
      <c r="J111" s="260"/>
      <c r="K111" s="261"/>
      <c r="L111" s="268">
        <f>SUM(L99:L110)</f>
        <v>0</v>
      </c>
      <c r="M111" s="267" t="e">
        <f t="shared" si="29"/>
        <v>#DIV/0!</v>
      </c>
      <c r="N111" s="347">
        <f>SUM(N99:N110)</f>
        <v>0</v>
      </c>
      <c r="O111" s="348" t="e">
        <f t="shared" si="30"/>
        <v>#DIV/0!</v>
      </c>
      <c r="P111" s="267" t="e">
        <f t="shared" si="31"/>
        <v>#DIV/0!</v>
      </c>
      <c r="Q111" s="266">
        <f>'Degree Days (DD)'!C95</f>
        <v>0</v>
      </c>
      <c r="R111" s="305">
        <f>Q111/Q96</f>
        <v>0</v>
      </c>
    </row>
    <row r="113" spans="1:14" ht="12.75">
      <c r="A113" s="165" t="str">
        <f>UtilSum!G46</f>
        <v>There is no copyright on this.  Please spread it around.  The more use the better!</v>
      </c>
      <c r="J113" s="165" t="str">
        <f>A113</f>
        <v>There is no copyright on this.  Please spread it around.  The more use the better!</v>
      </c>
      <c r="L113" s="294"/>
      <c r="M113" s="175"/>
      <c r="N113" s="333"/>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Q100"/>
  <sheetViews>
    <sheetView tabSelected="1" zoomScalePageLayoutView="0" workbookViewId="0" topLeftCell="A1">
      <pane ySplit="8" topLeftCell="A9" activePane="bottomLeft" state="frozen"/>
      <selection pane="topLeft" activeCell="A1" sqref="A1"/>
      <selection pane="bottomLeft" activeCell="A1" sqref="A1"/>
    </sheetView>
  </sheetViews>
  <sheetFormatPr defaultColWidth="11.375" defaultRowHeight="12.75"/>
  <sheetData>
    <row r="1" ht="18.75">
      <c r="D1" s="131" t="s">
        <v>136</v>
      </c>
    </row>
    <row r="2" spans="1:9" ht="33.75" customHeight="1">
      <c r="A2" s="409" t="s">
        <v>149</v>
      </c>
      <c r="B2" s="410"/>
      <c r="C2" s="410"/>
      <c r="D2" s="410"/>
      <c r="E2" s="410"/>
      <c r="F2" s="410"/>
      <c r="G2" s="410"/>
      <c r="H2" s="410"/>
      <c r="I2" s="410"/>
    </row>
    <row r="3" spans="1:4" ht="18.75">
      <c r="A3" s="76" t="s">
        <v>151</v>
      </c>
      <c r="D3" s="131"/>
    </row>
    <row r="4" spans="2:9" ht="15">
      <c r="B4" s="411" t="s">
        <v>165</v>
      </c>
      <c r="C4" s="412"/>
      <c r="D4" s="412"/>
      <c r="E4" s="412"/>
      <c r="F4" s="412"/>
      <c r="G4" s="412"/>
      <c r="H4" s="412"/>
      <c r="I4" s="412"/>
    </row>
    <row r="5" spans="2:9" ht="18.75">
      <c r="B5" s="204"/>
      <c r="C5" s="203"/>
      <c r="D5" s="203"/>
      <c r="E5" s="203"/>
      <c r="F5" s="203"/>
      <c r="G5" s="203"/>
      <c r="H5" s="203"/>
      <c r="I5" s="203"/>
    </row>
    <row r="6" spans="1:9" ht="37.5">
      <c r="A6" s="206" t="s">
        <v>138</v>
      </c>
      <c r="B6" s="209" t="s">
        <v>148</v>
      </c>
      <c r="C6" s="76" t="s">
        <v>83</v>
      </c>
      <c r="D6" s="203"/>
      <c r="E6" s="203"/>
      <c r="F6" s="203"/>
      <c r="G6" s="203"/>
      <c r="H6" s="203"/>
      <c r="I6" s="203"/>
    </row>
    <row r="7" spans="2:9" ht="18.75">
      <c r="B7" s="204"/>
      <c r="C7" s="203"/>
      <c r="D7" s="203"/>
      <c r="E7" s="203"/>
      <c r="F7" s="203"/>
      <c r="G7" s="203"/>
      <c r="H7" s="203"/>
      <c r="I7" s="203"/>
    </row>
    <row r="8" spans="3:5" ht="47.25">
      <c r="C8" s="199" t="s">
        <v>1</v>
      </c>
      <c r="D8" s="199" t="s">
        <v>109</v>
      </c>
      <c r="E8" s="199" t="s">
        <v>187</v>
      </c>
    </row>
    <row r="9" spans="1:5" ht="15.75">
      <c r="A9" s="41">
        <v>2010</v>
      </c>
      <c r="B9" s="141" t="s">
        <v>60</v>
      </c>
      <c r="C9" s="218">
        <v>936</v>
      </c>
      <c r="D9" s="218">
        <v>0</v>
      </c>
      <c r="E9" s="66">
        <f aca="true" t="shared" si="0" ref="E9:E21">C9+D9</f>
        <v>936</v>
      </c>
    </row>
    <row r="10" spans="1:5" ht="15.75">
      <c r="A10" s="31"/>
      <c r="B10" s="141" t="s">
        <v>103</v>
      </c>
      <c r="C10" s="218">
        <v>744</v>
      </c>
      <c r="D10" s="218">
        <v>0</v>
      </c>
      <c r="E10" s="66">
        <f t="shared" si="0"/>
        <v>744</v>
      </c>
    </row>
    <row r="11" spans="1:5" ht="15.75">
      <c r="A11" s="31"/>
      <c r="B11" s="141" t="s">
        <v>98</v>
      </c>
      <c r="C11" s="218">
        <v>494</v>
      </c>
      <c r="D11" s="218">
        <v>0</v>
      </c>
      <c r="E11" s="66">
        <f t="shared" si="0"/>
        <v>494</v>
      </c>
    </row>
    <row r="12" spans="1:5" ht="15.75">
      <c r="A12" s="31"/>
      <c r="B12" s="141" t="s">
        <v>99</v>
      </c>
      <c r="C12" s="218">
        <v>217</v>
      </c>
      <c r="D12" s="218">
        <v>15</v>
      </c>
      <c r="E12" s="66">
        <f t="shared" si="0"/>
        <v>232</v>
      </c>
    </row>
    <row r="13" spans="1:5" ht="15.75">
      <c r="A13" s="31"/>
      <c r="B13" s="141" t="s">
        <v>100</v>
      </c>
      <c r="C13" s="218">
        <v>65</v>
      </c>
      <c r="D13" s="218">
        <v>160</v>
      </c>
      <c r="E13" s="66">
        <f t="shared" si="0"/>
        <v>225</v>
      </c>
    </row>
    <row r="14" spans="1:5" ht="15.75">
      <c r="A14" s="31"/>
      <c r="B14" s="141" t="s">
        <v>101</v>
      </c>
      <c r="C14" s="218">
        <v>4</v>
      </c>
      <c r="D14" s="218">
        <v>322</v>
      </c>
      <c r="E14" s="66">
        <f t="shared" si="0"/>
        <v>326</v>
      </c>
    </row>
    <row r="15" spans="1:5" ht="15.75">
      <c r="A15" s="31"/>
      <c r="B15" s="141" t="s">
        <v>102</v>
      </c>
      <c r="C15" s="218">
        <v>1</v>
      </c>
      <c r="D15" s="218">
        <v>540</v>
      </c>
      <c r="E15" s="66">
        <f t="shared" si="0"/>
        <v>541</v>
      </c>
    </row>
    <row r="16" spans="1:5" ht="15.75">
      <c r="A16" s="31"/>
      <c r="B16" s="141" t="s">
        <v>157</v>
      </c>
      <c r="C16" s="218">
        <v>0</v>
      </c>
      <c r="D16" s="218">
        <v>427</v>
      </c>
      <c r="E16" s="66">
        <f t="shared" si="0"/>
        <v>427</v>
      </c>
    </row>
    <row r="17" spans="1:5" ht="15.75">
      <c r="A17" s="31"/>
      <c r="B17" s="141" t="s">
        <v>158</v>
      </c>
      <c r="C17" s="218">
        <v>0</v>
      </c>
      <c r="D17" s="218">
        <v>269</v>
      </c>
      <c r="E17" s="66">
        <f t="shared" si="0"/>
        <v>269</v>
      </c>
    </row>
    <row r="18" spans="1:5" ht="15.75">
      <c r="A18" s="31"/>
      <c r="B18" s="141" t="s">
        <v>179</v>
      </c>
      <c r="C18" s="218">
        <v>168</v>
      </c>
      <c r="D18" s="218">
        <v>38</v>
      </c>
      <c r="E18" s="66">
        <f t="shared" si="0"/>
        <v>206</v>
      </c>
    </row>
    <row r="19" spans="1:5" ht="15.75">
      <c r="A19" s="31"/>
      <c r="B19" s="141" t="s">
        <v>111</v>
      </c>
      <c r="C19" s="218">
        <v>447</v>
      </c>
      <c r="D19" s="218">
        <v>0</v>
      </c>
      <c r="E19" s="66">
        <f t="shared" si="0"/>
        <v>447</v>
      </c>
    </row>
    <row r="20" spans="1:5" ht="16.5" thickBot="1">
      <c r="A20" s="31"/>
      <c r="B20" s="145" t="s">
        <v>122</v>
      </c>
      <c r="C20" s="219">
        <v>838</v>
      </c>
      <c r="D20" s="217">
        <v>0</v>
      </c>
      <c r="E20" s="66">
        <f t="shared" si="0"/>
        <v>838</v>
      </c>
    </row>
    <row r="21" spans="1:5" ht="16.5" thickTop="1">
      <c r="A21" s="31"/>
      <c r="B21" s="148"/>
      <c r="C21" s="134">
        <f>SUM(C9:C20)</f>
        <v>3914</v>
      </c>
      <c r="D21" s="132">
        <f>SUM(D9:D20)</f>
        <v>1771</v>
      </c>
      <c r="E21" s="201">
        <f t="shared" si="0"/>
        <v>5685</v>
      </c>
    </row>
    <row r="22" spans="1:4" ht="15.75">
      <c r="A22" s="31"/>
      <c r="B22" s="31"/>
      <c r="C22" s="161"/>
      <c r="D22" s="134"/>
    </row>
    <row r="23" spans="1:8" ht="18.75">
      <c r="A23" s="41">
        <v>2011</v>
      </c>
      <c r="B23" s="141" t="s">
        <v>60</v>
      </c>
      <c r="C23" s="218">
        <v>998</v>
      </c>
      <c r="D23" s="218">
        <v>0</v>
      </c>
      <c r="E23" s="66">
        <f aca="true" t="shared" si="1" ref="E23:E49">C23+D23</f>
        <v>998</v>
      </c>
      <c r="H23" s="207" t="s">
        <v>166</v>
      </c>
    </row>
    <row r="24" spans="1:8" ht="18.75">
      <c r="A24" s="144"/>
      <c r="B24" s="141" t="s">
        <v>103</v>
      </c>
      <c r="C24" s="218">
        <v>819</v>
      </c>
      <c r="D24" s="218">
        <v>0</v>
      </c>
      <c r="E24" s="66">
        <f t="shared" si="1"/>
        <v>819</v>
      </c>
      <c r="H24" s="207"/>
    </row>
    <row r="25" spans="1:8" ht="18.75">
      <c r="A25" s="31"/>
      <c r="B25" s="141" t="s">
        <v>98</v>
      </c>
      <c r="C25" s="218">
        <v>646</v>
      </c>
      <c r="D25" s="218">
        <v>0</v>
      </c>
      <c r="E25" s="66">
        <f t="shared" si="1"/>
        <v>646</v>
      </c>
      <c r="H25" s="207" t="s">
        <v>142</v>
      </c>
    </row>
    <row r="26" spans="1:16" ht="18.75">
      <c r="A26" s="31"/>
      <c r="B26" s="141" t="s">
        <v>99</v>
      </c>
      <c r="C26" s="218">
        <v>312</v>
      </c>
      <c r="D26" s="218">
        <v>21</v>
      </c>
      <c r="E26" s="66">
        <f t="shared" si="1"/>
        <v>333</v>
      </c>
      <c r="H26" s="76" t="s">
        <v>73</v>
      </c>
      <c r="I26" s="204"/>
      <c r="J26" s="203"/>
      <c r="K26" s="203"/>
      <c r="L26" s="203"/>
      <c r="M26" s="203"/>
      <c r="N26" s="203"/>
      <c r="O26" s="203"/>
      <c r="P26" s="203"/>
    </row>
    <row r="27" spans="1:16" ht="18.75">
      <c r="A27" s="31"/>
      <c r="B27" s="141" t="s">
        <v>100</v>
      </c>
      <c r="C27" s="218">
        <v>116</v>
      </c>
      <c r="D27" s="218">
        <v>99</v>
      </c>
      <c r="E27" s="66">
        <f t="shared" si="1"/>
        <v>215</v>
      </c>
      <c r="I27" s="76" t="s">
        <v>169</v>
      </c>
      <c r="J27" s="205" t="s">
        <v>159</v>
      </c>
      <c r="K27" s="203"/>
      <c r="L27" s="203"/>
      <c r="M27" s="203"/>
      <c r="N27" s="203"/>
      <c r="O27" s="203"/>
      <c r="P27" s="203"/>
    </row>
    <row r="28" spans="1:9" ht="18.75">
      <c r="A28" s="31"/>
      <c r="B28" s="141" t="s">
        <v>101</v>
      </c>
      <c r="C28" s="218">
        <v>15</v>
      </c>
      <c r="D28" s="218">
        <v>236</v>
      </c>
      <c r="E28" s="66">
        <f t="shared" si="1"/>
        <v>251</v>
      </c>
      <c r="I28" s="76" t="s">
        <v>160</v>
      </c>
    </row>
    <row r="29" spans="1:9" ht="18.75">
      <c r="A29" s="31"/>
      <c r="B29" s="141" t="s">
        <v>102</v>
      </c>
      <c r="C29" s="218">
        <v>0</v>
      </c>
      <c r="D29" s="218">
        <v>544</v>
      </c>
      <c r="E29" s="66">
        <f t="shared" si="1"/>
        <v>544</v>
      </c>
      <c r="I29" s="76" t="s">
        <v>184</v>
      </c>
    </row>
    <row r="30" spans="1:17" ht="19.5" customHeight="1">
      <c r="A30" s="31"/>
      <c r="B30" s="141" t="s">
        <v>157</v>
      </c>
      <c r="C30" s="218">
        <v>0</v>
      </c>
      <c r="D30" s="218">
        <v>370</v>
      </c>
      <c r="E30" s="66">
        <f t="shared" si="1"/>
        <v>370</v>
      </c>
      <c r="I30" s="409" t="s">
        <v>26</v>
      </c>
      <c r="J30" s="410"/>
      <c r="K30" s="410"/>
      <c r="L30" s="410"/>
      <c r="M30" s="410"/>
      <c r="N30" s="410"/>
      <c r="O30" s="410"/>
      <c r="P30" s="410"/>
      <c r="Q30" s="410"/>
    </row>
    <row r="31" spans="1:17" ht="19.5" customHeight="1">
      <c r="A31" s="31"/>
      <c r="B31" s="141" t="s">
        <v>158</v>
      </c>
      <c r="C31" s="218">
        <v>12</v>
      </c>
      <c r="D31" s="218">
        <v>208</v>
      </c>
      <c r="E31" s="66">
        <f t="shared" si="1"/>
        <v>220</v>
      </c>
      <c r="I31" s="409" t="s">
        <v>27</v>
      </c>
      <c r="J31" s="410"/>
      <c r="K31" s="410"/>
      <c r="L31" s="410"/>
      <c r="M31" s="410"/>
      <c r="N31" s="410"/>
      <c r="O31" s="410"/>
      <c r="P31" s="410"/>
      <c r="Q31" s="410"/>
    </row>
    <row r="32" spans="1:8" ht="18.75">
      <c r="A32" s="31"/>
      <c r="B32" s="141" t="s">
        <v>179</v>
      </c>
      <c r="C32" s="218">
        <v>153</v>
      </c>
      <c r="D32" s="218">
        <v>45</v>
      </c>
      <c r="E32" s="66">
        <f t="shared" si="1"/>
        <v>198</v>
      </c>
      <c r="H32" s="207" t="s">
        <v>86</v>
      </c>
    </row>
    <row r="33" spans="1:8" ht="18.75">
      <c r="A33" s="31"/>
      <c r="B33" s="141" t="s">
        <v>111</v>
      </c>
      <c r="C33" s="218">
        <v>315</v>
      </c>
      <c r="D33" s="218">
        <v>1</v>
      </c>
      <c r="E33" s="66">
        <f t="shared" si="1"/>
        <v>316</v>
      </c>
      <c r="H33" s="76" t="s">
        <v>164</v>
      </c>
    </row>
    <row r="34" spans="1:16" ht="19.5" thickBot="1">
      <c r="A34" s="31"/>
      <c r="B34" s="145" t="s">
        <v>122</v>
      </c>
      <c r="C34" s="219">
        <v>622</v>
      </c>
      <c r="D34" s="217">
        <v>0</v>
      </c>
      <c r="E34" s="66">
        <f t="shared" si="1"/>
        <v>622</v>
      </c>
      <c r="I34" s="76" t="s">
        <v>169</v>
      </c>
      <c r="J34" s="205" t="s">
        <v>159</v>
      </c>
      <c r="K34" s="203"/>
      <c r="L34" s="203"/>
      <c r="M34" s="203"/>
      <c r="N34" s="203"/>
      <c r="O34" s="203"/>
      <c r="P34" s="203"/>
    </row>
    <row r="35" spans="1:9" ht="19.5" thickTop="1">
      <c r="A35" s="31"/>
      <c r="B35" s="148"/>
      <c r="C35" s="134">
        <f>SUM(C23:C34)</f>
        <v>4008</v>
      </c>
      <c r="D35" s="132">
        <f>SUM(D23:D34)</f>
        <v>1524</v>
      </c>
      <c r="E35" s="201">
        <f t="shared" si="1"/>
        <v>5532</v>
      </c>
      <c r="I35" s="76" t="s">
        <v>160</v>
      </c>
    </row>
    <row r="36" spans="1:9" ht="18.75">
      <c r="A36" s="31"/>
      <c r="B36" s="148"/>
      <c r="C36" s="134"/>
      <c r="D36" s="132"/>
      <c r="E36" s="66"/>
      <c r="I36" s="76" t="s">
        <v>28</v>
      </c>
    </row>
    <row r="37" spans="1:17" ht="15.75">
      <c r="A37" s="31"/>
      <c r="B37" s="31"/>
      <c r="D37" s="134"/>
      <c r="E37" s="66"/>
      <c r="I37" s="409" t="s">
        <v>58</v>
      </c>
      <c r="J37" s="410"/>
      <c r="K37" s="410"/>
      <c r="L37" s="410"/>
      <c r="M37" s="410"/>
      <c r="N37" s="410"/>
      <c r="O37" s="410"/>
      <c r="P37" s="410"/>
      <c r="Q37" s="410"/>
    </row>
    <row r="38" spans="1:9" ht="18.75">
      <c r="A38" s="41">
        <f>1+A23</f>
        <v>2012</v>
      </c>
      <c r="B38" s="141" t="s">
        <v>60</v>
      </c>
      <c r="C38" s="218">
        <v>810</v>
      </c>
      <c r="D38" s="218">
        <v>0</v>
      </c>
      <c r="E38" s="66">
        <f t="shared" si="1"/>
        <v>810</v>
      </c>
      <c r="I38" s="208" t="s">
        <v>27</v>
      </c>
    </row>
    <row r="39" spans="1:5" ht="15.75">
      <c r="A39" s="144"/>
      <c r="B39" s="141" t="s">
        <v>103</v>
      </c>
      <c r="C39" s="218">
        <v>659</v>
      </c>
      <c r="D39" s="218">
        <v>0</v>
      </c>
      <c r="E39" s="66">
        <f t="shared" si="1"/>
        <v>659</v>
      </c>
    </row>
    <row r="40" spans="1:8" ht="18.75">
      <c r="A40" s="31"/>
      <c r="B40" s="141" t="s">
        <v>98</v>
      </c>
      <c r="C40" s="218">
        <v>455</v>
      </c>
      <c r="D40" s="218">
        <v>22</v>
      </c>
      <c r="E40" s="66">
        <f t="shared" si="1"/>
        <v>477</v>
      </c>
      <c r="H40" s="207" t="s">
        <v>84</v>
      </c>
    </row>
    <row r="41" spans="1:8" ht="18.75">
      <c r="A41" s="31"/>
      <c r="B41" s="141" t="s">
        <v>99</v>
      </c>
      <c r="C41" s="218">
        <v>254</v>
      </c>
      <c r="D41" s="218">
        <v>28</v>
      </c>
      <c r="E41" s="66">
        <f t="shared" si="1"/>
        <v>282</v>
      </c>
      <c r="H41" s="207" t="s">
        <v>85</v>
      </c>
    </row>
    <row r="42" spans="1:8" ht="18.75">
      <c r="A42" s="31"/>
      <c r="B42" s="141" t="s">
        <v>100</v>
      </c>
      <c r="C42" s="218">
        <v>83</v>
      </c>
      <c r="D42" s="218">
        <v>99</v>
      </c>
      <c r="E42" s="66">
        <f t="shared" si="1"/>
        <v>182</v>
      </c>
      <c r="H42" s="77" t="s">
        <v>54</v>
      </c>
    </row>
    <row r="43" spans="1:8" ht="18.75">
      <c r="A43" s="31"/>
      <c r="B43" s="141" t="s">
        <v>101</v>
      </c>
      <c r="C43" s="218">
        <v>20</v>
      </c>
      <c r="D43" s="218">
        <v>220</v>
      </c>
      <c r="E43" s="66">
        <f t="shared" si="1"/>
        <v>240</v>
      </c>
      <c r="H43" s="77" t="s">
        <v>145</v>
      </c>
    </row>
    <row r="44" spans="1:8" ht="18.75">
      <c r="A44" s="31"/>
      <c r="B44" s="141" t="s">
        <v>102</v>
      </c>
      <c r="C44" s="218">
        <v>0</v>
      </c>
      <c r="D44" s="218">
        <v>472</v>
      </c>
      <c r="E44" s="66">
        <f t="shared" si="1"/>
        <v>472</v>
      </c>
      <c r="H44" s="77"/>
    </row>
    <row r="45" spans="1:8" ht="18.75">
      <c r="A45" s="31"/>
      <c r="B45" s="141" t="s">
        <v>157</v>
      </c>
      <c r="C45" s="218">
        <v>0</v>
      </c>
      <c r="D45" s="218">
        <v>455</v>
      </c>
      <c r="E45" s="66">
        <f t="shared" si="1"/>
        <v>455</v>
      </c>
      <c r="H45" s="85" t="s">
        <v>186</v>
      </c>
    </row>
    <row r="46" spans="1:8" ht="18.75">
      <c r="A46" s="31"/>
      <c r="B46" s="141" t="s">
        <v>158</v>
      </c>
      <c r="C46" s="218">
        <v>19</v>
      </c>
      <c r="D46" s="218">
        <v>169</v>
      </c>
      <c r="E46" s="66">
        <f t="shared" si="1"/>
        <v>188</v>
      </c>
      <c r="H46" s="85" t="s">
        <v>12</v>
      </c>
    </row>
    <row r="47" spans="1:8" ht="18.75">
      <c r="A47" s="31"/>
      <c r="B47" s="141" t="s">
        <v>179</v>
      </c>
      <c r="C47" s="218">
        <v>137</v>
      </c>
      <c r="D47" s="218">
        <v>34</v>
      </c>
      <c r="E47" s="66">
        <f t="shared" si="1"/>
        <v>171</v>
      </c>
      <c r="H47" s="85" t="s">
        <v>180</v>
      </c>
    </row>
    <row r="48" spans="1:8" ht="18.75">
      <c r="A48" s="31"/>
      <c r="B48" s="141" t="s">
        <v>111</v>
      </c>
      <c r="C48" s="218">
        <v>527</v>
      </c>
      <c r="D48" s="218">
        <v>0</v>
      </c>
      <c r="E48" s="66">
        <f t="shared" si="1"/>
        <v>527</v>
      </c>
      <c r="H48" s="85"/>
    </row>
    <row r="49" spans="1:8" ht="19.5" thickBot="1">
      <c r="A49" s="31"/>
      <c r="B49" s="145" t="s">
        <v>122</v>
      </c>
      <c r="C49" s="219">
        <v>662</v>
      </c>
      <c r="D49" s="217">
        <v>0</v>
      </c>
      <c r="E49" s="66">
        <f t="shared" si="1"/>
        <v>662</v>
      </c>
      <c r="H49" s="207" t="s">
        <v>13</v>
      </c>
    </row>
    <row r="50" spans="1:8" ht="19.5" thickTop="1">
      <c r="A50" s="31"/>
      <c r="B50" s="148"/>
      <c r="C50" s="201">
        <f>SUM(C38:C49)</f>
        <v>3626</v>
      </c>
      <c r="D50" s="132">
        <f>SUM(D38:D49)</f>
        <v>1499</v>
      </c>
      <c r="E50" s="201">
        <f>C50+D50</f>
        <v>5125</v>
      </c>
      <c r="H50" s="85" t="s">
        <v>150</v>
      </c>
    </row>
    <row r="51" spans="1:8" ht="18.75">
      <c r="A51" s="31"/>
      <c r="B51" s="148"/>
      <c r="C51" s="66"/>
      <c r="D51" s="132"/>
      <c r="E51" s="66"/>
      <c r="H51" s="85" t="s">
        <v>93</v>
      </c>
    </row>
    <row r="52" spans="1:8" ht="18.75">
      <c r="A52" s="31"/>
      <c r="B52" s="31"/>
      <c r="C52" s="66"/>
      <c r="D52" s="134"/>
      <c r="E52" s="66"/>
      <c r="H52" s="85" t="s">
        <v>154</v>
      </c>
    </row>
    <row r="53" spans="1:8" ht="18.75">
      <c r="A53" s="41">
        <f>1+A38</f>
        <v>2013</v>
      </c>
      <c r="B53" s="141" t="s">
        <v>60</v>
      </c>
      <c r="C53" s="218">
        <v>875</v>
      </c>
      <c r="D53" s="218">
        <v>0</v>
      </c>
      <c r="E53" s="66">
        <f>C53+D53</f>
        <v>875</v>
      </c>
      <c r="H53" s="85" t="s">
        <v>139</v>
      </c>
    </row>
    <row r="54" spans="1:8" ht="18.75">
      <c r="A54" s="144"/>
      <c r="B54" s="141" t="s">
        <v>103</v>
      </c>
      <c r="C54" s="218">
        <v>802</v>
      </c>
      <c r="D54" s="218">
        <v>0</v>
      </c>
      <c r="E54" s="66">
        <f aca="true" t="shared" si="2" ref="E54:E64">C54+D54</f>
        <v>802</v>
      </c>
      <c r="H54" s="85" t="s">
        <v>185</v>
      </c>
    </row>
    <row r="55" spans="1:8" ht="18.75">
      <c r="A55" s="31"/>
      <c r="B55" s="141" t="s">
        <v>98</v>
      </c>
      <c r="C55" s="218">
        <v>684</v>
      </c>
      <c r="D55" s="218">
        <v>0</v>
      </c>
      <c r="E55" s="66">
        <f t="shared" si="2"/>
        <v>684</v>
      </c>
      <c r="H55" s="85"/>
    </row>
    <row r="56" spans="1:8" ht="20.25">
      <c r="A56" s="31"/>
      <c r="B56" s="141" t="s">
        <v>99</v>
      </c>
      <c r="C56" s="218">
        <v>333</v>
      </c>
      <c r="D56" s="218">
        <v>4</v>
      </c>
      <c r="E56" s="66">
        <f t="shared" si="2"/>
        <v>337</v>
      </c>
      <c r="H56" s="88" t="s">
        <v>74</v>
      </c>
    </row>
    <row r="57" spans="1:8" ht="18.75">
      <c r="A57" s="31"/>
      <c r="B57" s="141" t="s">
        <v>100</v>
      </c>
      <c r="C57" s="218">
        <v>108</v>
      </c>
      <c r="D57" s="218">
        <v>80</v>
      </c>
      <c r="E57" s="66">
        <f t="shared" si="2"/>
        <v>188</v>
      </c>
      <c r="H57" s="85" t="s">
        <v>14</v>
      </c>
    </row>
    <row r="58" spans="1:8" ht="18.75">
      <c r="A58" s="31"/>
      <c r="B58" s="141" t="s">
        <v>101</v>
      </c>
      <c r="C58" s="218">
        <v>3</v>
      </c>
      <c r="D58" s="218">
        <v>299</v>
      </c>
      <c r="E58" s="66">
        <f t="shared" si="2"/>
        <v>302</v>
      </c>
      <c r="H58" s="85" t="s">
        <v>147</v>
      </c>
    </row>
    <row r="59" spans="1:8" ht="18.75">
      <c r="A59" s="31"/>
      <c r="B59" s="141" t="s">
        <v>102</v>
      </c>
      <c r="C59" s="218">
        <v>0</v>
      </c>
      <c r="D59" s="218">
        <v>536</v>
      </c>
      <c r="E59" s="66">
        <f t="shared" si="2"/>
        <v>536</v>
      </c>
      <c r="H59" s="77" t="s">
        <v>0</v>
      </c>
    </row>
    <row r="60" spans="1:8" ht="18.75">
      <c r="A60" s="31"/>
      <c r="B60" s="141" t="s">
        <v>157</v>
      </c>
      <c r="C60" s="218">
        <v>0</v>
      </c>
      <c r="D60" s="218">
        <v>384</v>
      </c>
      <c r="E60" s="66">
        <f t="shared" si="2"/>
        <v>384</v>
      </c>
      <c r="H60" s="85" t="s">
        <v>146</v>
      </c>
    </row>
    <row r="61" spans="1:8" ht="18.75">
      <c r="A61" s="31"/>
      <c r="B61" s="141" t="s">
        <v>158</v>
      </c>
      <c r="C61" s="218">
        <v>20</v>
      </c>
      <c r="D61" s="218">
        <v>169</v>
      </c>
      <c r="E61" s="66">
        <f t="shared" si="2"/>
        <v>189</v>
      </c>
      <c r="H61" s="77" t="s">
        <v>39</v>
      </c>
    </row>
    <row r="62" spans="1:8" ht="18.75">
      <c r="A62" s="31"/>
      <c r="B62" s="141" t="s">
        <v>179</v>
      </c>
      <c r="C62" s="218">
        <v>141</v>
      </c>
      <c r="D62" s="218">
        <v>49</v>
      </c>
      <c r="E62" s="66">
        <f t="shared" si="2"/>
        <v>190</v>
      </c>
      <c r="H62" s="85" t="s">
        <v>117</v>
      </c>
    </row>
    <row r="63" spans="1:8" ht="18.75">
      <c r="A63" s="31"/>
      <c r="B63" s="141" t="s">
        <v>111</v>
      </c>
      <c r="C63" s="218">
        <v>519</v>
      </c>
      <c r="D63" s="218">
        <v>6</v>
      </c>
      <c r="E63" s="66">
        <f t="shared" si="2"/>
        <v>525</v>
      </c>
      <c r="H63" s="77" t="s">
        <v>75</v>
      </c>
    </row>
    <row r="64" spans="1:8" ht="19.5" thickBot="1">
      <c r="A64" s="31"/>
      <c r="B64" s="145" t="s">
        <v>122</v>
      </c>
      <c r="C64" s="219">
        <v>818</v>
      </c>
      <c r="D64" s="217">
        <v>0</v>
      </c>
      <c r="E64" s="66">
        <f t="shared" si="2"/>
        <v>818</v>
      </c>
      <c r="H64" s="85" t="s">
        <v>34</v>
      </c>
    </row>
    <row r="65" spans="1:8" ht="19.5" thickTop="1">
      <c r="A65" s="31"/>
      <c r="B65" s="148"/>
      <c r="C65" s="201">
        <f>SUM(C53:C64)</f>
        <v>4303</v>
      </c>
      <c r="D65" s="132">
        <f>SUM(D53:D64)</f>
        <v>1527</v>
      </c>
      <c r="E65" s="201">
        <f>C65+D65</f>
        <v>5830</v>
      </c>
      <c r="H65" s="77" t="s">
        <v>189</v>
      </c>
    </row>
    <row r="66" spans="1:8" ht="18.75">
      <c r="A66" s="31"/>
      <c r="B66" s="148"/>
      <c r="C66" s="66"/>
      <c r="D66" s="132"/>
      <c r="E66" s="66"/>
      <c r="H66" s="85" t="s">
        <v>118</v>
      </c>
    </row>
    <row r="67" spans="1:5" ht="15.75">
      <c r="A67" s="31"/>
      <c r="B67" s="31"/>
      <c r="C67" s="66"/>
      <c r="D67" s="134"/>
      <c r="E67" s="66"/>
    </row>
    <row r="68" spans="1:5" ht="15.75">
      <c r="A68" s="41">
        <f>1+A53</f>
        <v>2014</v>
      </c>
      <c r="B68" s="141" t="s">
        <v>60</v>
      </c>
      <c r="C68" s="218">
        <v>1002</v>
      </c>
      <c r="D68" s="218">
        <v>0</v>
      </c>
      <c r="E68" s="66">
        <f aca="true" t="shared" si="3" ref="E68:E79">C68+D68</f>
        <v>1002</v>
      </c>
    </row>
    <row r="69" spans="1:5" ht="15.75">
      <c r="A69" s="144"/>
      <c r="B69" s="141" t="s">
        <v>103</v>
      </c>
      <c r="C69" s="218">
        <v>862</v>
      </c>
      <c r="D69" s="218">
        <v>0</v>
      </c>
      <c r="E69" s="66">
        <f t="shared" si="3"/>
        <v>862</v>
      </c>
    </row>
    <row r="70" spans="1:5" ht="15.75">
      <c r="A70" s="31"/>
      <c r="B70" s="141" t="s">
        <v>98</v>
      </c>
      <c r="C70" s="218">
        <v>815</v>
      </c>
      <c r="D70" s="218">
        <v>0</v>
      </c>
      <c r="E70" s="66">
        <f t="shared" si="3"/>
        <v>815</v>
      </c>
    </row>
    <row r="71" spans="1:5" ht="15.75">
      <c r="A71" s="31"/>
      <c r="B71" s="141" t="s">
        <v>99</v>
      </c>
      <c r="C71" s="218"/>
      <c r="D71" s="218"/>
      <c r="E71" s="66">
        <f t="shared" si="3"/>
        <v>0</v>
      </c>
    </row>
    <row r="72" spans="1:5" ht="15.75">
      <c r="A72" s="31"/>
      <c r="B72" s="141" t="s">
        <v>100</v>
      </c>
      <c r="C72" s="218"/>
      <c r="D72" s="218"/>
      <c r="E72" s="66">
        <f t="shared" si="3"/>
        <v>0</v>
      </c>
    </row>
    <row r="73" spans="1:5" ht="15.75">
      <c r="A73" s="31"/>
      <c r="B73" s="141" t="s">
        <v>101</v>
      </c>
      <c r="C73" s="218"/>
      <c r="D73" s="218"/>
      <c r="E73" s="66">
        <f t="shared" si="3"/>
        <v>0</v>
      </c>
    </row>
    <row r="74" spans="1:5" ht="15.75">
      <c r="A74" s="31"/>
      <c r="B74" s="141" t="s">
        <v>102</v>
      </c>
      <c r="C74" s="218"/>
      <c r="D74" s="218"/>
      <c r="E74" s="66">
        <f t="shared" si="3"/>
        <v>0</v>
      </c>
    </row>
    <row r="75" spans="1:5" ht="15.75">
      <c r="A75" s="31"/>
      <c r="B75" s="141" t="s">
        <v>157</v>
      </c>
      <c r="C75" s="218"/>
      <c r="D75" s="218"/>
      <c r="E75" s="66">
        <f t="shared" si="3"/>
        <v>0</v>
      </c>
    </row>
    <row r="76" spans="1:5" ht="15.75">
      <c r="A76" s="31"/>
      <c r="B76" s="141" t="s">
        <v>158</v>
      </c>
      <c r="C76" s="218"/>
      <c r="D76" s="218"/>
      <c r="E76" s="66">
        <f t="shared" si="3"/>
        <v>0</v>
      </c>
    </row>
    <row r="77" spans="1:5" ht="15.75">
      <c r="A77" s="31"/>
      <c r="B77" s="141" t="s">
        <v>179</v>
      </c>
      <c r="C77" s="218"/>
      <c r="D77" s="218"/>
      <c r="E77" s="66">
        <f t="shared" si="3"/>
        <v>0</v>
      </c>
    </row>
    <row r="78" spans="1:5" ht="15.75">
      <c r="A78" s="31"/>
      <c r="B78" s="141" t="s">
        <v>111</v>
      </c>
      <c r="C78" s="218"/>
      <c r="D78" s="218"/>
      <c r="E78" s="66">
        <f t="shared" si="3"/>
        <v>0</v>
      </c>
    </row>
    <row r="79" spans="1:5" ht="16.5" thickBot="1">
      <c r="A79" s="31"/>
      <c r="B79" s="145" t="s">
        <v>122</v>
      </c>
      <c r="C79" s="219"/>
      <c r="D79" s="217"/>
      <c r="E79" s="66">
        <f t="shared" si="3"/>
        <v>0</v>
      </c>
    </row>
    <row r="80" spans="1:5" ht="16.5" thickTop="1">
      <c r="A80" s="31"/>
      <c r="B80" s="148"/>
      <c r="C80" s="202">
        <f>SUM(C68:C79)</f>
        <v>2679</v>
      </c>
      <c r="D80" s="202">
        <f>SUM(D68:D79)</f>
        <v>0</v>
      </c>
      <c r="E80" s="201">
        <f>C80+D80</f>
        <v>2679</v>
      </c>
    </row>
    <row r="81" spans="1:5" ht="15.75">
      <c r="A81" s="31"/>
      <c r="B81" s="148"/>
      <c r="C81" s="160"/>
      <c r="D81" s="160"/>
      <c r="E81" s="66"/>
    </row>
    <row r="82" spans="1:5" ht="15.75">
      <c r="A82" s="31"/>
      <c r="B82" s="31"/>
      <c r="C82" s="66"/>
      <c r="D82" s="134"/>
      <c r="E82" s="66"/>
    </row>
    <row r="83" spans="1:5" ht="15.75">
      <c r="A83" s="41">
        <f>1+A68</f>
        <v>2015</v>
      </c>
      <c r="B83" s="141" t="s">
        <v>60</v>
      </c>
      <c r="C83" s="218"/>
      <c r="D83" s="218"/>
      <c r="E83" s="66">
        <f aca="true" t="shared" si="4" ref="E83:E94">C83+D83</f>
        <v>0</v>
      </c>
    </row>
    <row r="84" spans="1:5" ht="15.75">
      <c r="A84" s="144"/>
      <c r="B84" s="141" t="s">
        <v>103</v>
      </c>
      <c r="C84" s="218"/>
      <c r="D84" s="218"/>
      <c r="E84" s="66">
        <f t="shared" si="4"/>
        <v>0</v>
      </c>
    </row>
    <row r="85" spans="1:5" ht="15.75">
      <c r="A85" s="31"/>
      <c r="B85" s="141" t="s">
        <v>98</v>
      </c>
      <c r="C85" s="218"/>
      <c r="D85" s="218"/>
      <c r="E85" s="66">
        <f t="shared" si="4"/>
        <v>0</v>
      </c>
    </row>
    <row r="86" spans="1:5" ht="15.75">
      <c r="A86" s="31"/>
      <c r="B86" s="141" t="s">
        <v>99</v>
      </c>
      <c r="C86" s="218"/>
      <c r="D86" s="218"/>
      <c r="E86" s="66">
        <f t="shared" si="4"/>
        <v>0</v>
      </c>
    </row>
    <row r="87" spans="1:5" ht="15.75">
      <c r="A87" s="31"/>
      <c r="B87" s="141" t="s">
        <v>100</v>
      </c>
      <c r="C87" s="218"/>
      <c r="D87" s="218"/>
      <c r="E87" s="66">
        <f t="shared" si="4"/>
        <v>0</v>
      </c>
    </row>
    <row r="88" spans="1:5" ht="15.75">
      <c r="A88" s="31"/>
      <c r="B88" s="141" t="s">
        <v>101</v>
      </c>
      <c r="C88" s="218"/>
      <c r="D88" s="218"/>
      <c r="E88" s="66">
        <f t="shared" si="4"/>
        <v>0</v>
      </c>
    </row>
    <row r="89" spans="1:5" ht="15.75">
      <c r="A89" s="31"/>
      <c r="B89" s="141" t="s">
        <v>102</v>
      </c>
      <c r="C89" s="218"/>
      <c r="D89" s="218"/>
      <c r="E89" s="66">
        <f t="shared" si="4"/>
        <v>0</v>
      </c>
    </row>
    <row r="90" spans="1:5" ht="15.75">
      <c r="A90" s="31"/>
      <c r="B90" s="141" t="s">
        <v>157</v>
      </c>
      <c r="C90" s="218"/>
      <c r="D90" s="218"/>
      <c r="E90" s="66">
        <f t="shared" si="4"/>
        <v>0</v>
      </c>
    </row>
    <row r="91" spans="1:5" ht="15.75">
      <c r="A91" s="31"/>
      <c r="B91" s="141" t="s">
        <v>158</v>
      </c>
      <c r="C91" s="218"/>
      <c r="D91" s="218"/>
      <c r="E91" s="66">
        <f t="shared" si="4"/>
        <v>0</v>
      </c>
    </row>
    <row r="92" spans="1:5" ht="15.75">
      <c r="A92" s="31"/>
      <c r="B92" s="141" t="s">
        <v>179</v>
      </c>
      <c r="C92" s="218"/>
      <c r="D92" s="218"/>
      <c r="E92" s="66">
        <f t="shared" si="4"/>
        <v>0</v>
      </c>
    </row>
    <row r="93" spans="1:5" ht="15.75">
      <c r="A93" s="31"/>
      <c r="B93" s="141" t="s">
        <v>111</v>
      </c>
      <c r="C93" s="218"/>
      <c r="D93" s="218"/>
      <c r="E93" s="66">
        <f t="shared" si="4"/>
        <v>0</v>
      </c>
    </row>
    <row r="94" spans="1:5" ht="16.5" thickBot="1">
      <c r="A94" s="31"/>
      <c r="B94" s="145" t="s">
        <v>122</v>
      </c>
      <c r="C94" s="219"/>
      <c r="D94" s="217"/>
      <c r="E94" s="66">
        <f t="shared" si="4"/>
        <v>0</v>
      </c>
    </row>
    <row r="95" spans="1:5" ht="16.5" thickTop="1">
      <c r="A95" s="31"/>
      <c r="B95" s="148"/>
      <c r="C95" s="202">
        <f>SUM(C83:C94)</f>
        <v>0</v>
      </c>
      <c r="D95" s="202">
        <f>SUM(D83:D94)</f>
        <v>0</v>
      </c>
      <c r="E95" s="201">
        <f>C95+D95</f>
        <v>0</v>
      </c>
    </row>
    <row r="96" ht="15.75">
      <c r="C96" s="66"/>
    </row>
    <row r="97" ht="15.75">
      <c r="C97" s="66"/>
    </row>
    <row r="98" ht="15.75">
      <c r="C98" s="66"/>
    </row>
    <row r="99" ht="15.75">
      <c r="C99" s="66"/>
    </row>
    <row r="100" ht="12.75">
      <c r="C100" s="200"/>
    </row>
  </sheetData>
  <sheetProtection/>
  <mergeCells count="5">
    <mergeCell ref="I37:Q37"/>
    <mergeCell ref="B4:I4"/>
    <mergeCell ref="A2:I2"/>
    <mergeCell ref="I30:Q30"/>
    <mergeCell ref="I31:Q31"/>
  </mergeCells>
  <hyperlinks>
    <hyperlink ref="J27" r:id="rId1" display="http://www.weatherdatadepot.com/"/>
    <hyperlink ref="J34" r:id="rId2" display="http://www.weatherdatadepot.com/"/>
    <hyperlink ref="B4" r:id="rId3" display="http://www.weatherdatadepot.com/?gclid=CNPdkPHH1KICFYNd5Qod7W0YwQ#  "/>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G35"/>
  <sheetViews>
    <sheetView zoomScale="75" zoomScaleNormal="75" zoomScalePageLayoutView="0" workbookViewId="0" topLeftCell="A1">
      <selection activeCell="B6" sqref="B6"/>
    </sheetView>
  </sheetViews>
  <sheetFormatPr defaultColWidth="11.375" defaultRowHeight="12.75"/>
  <cols>
    <col min="1" max="1" width="15.25390625" style="210" customWidth="1"/>
    <col min="2" max="2" width="19.625" style="210" customWidth="1"/>
    <col min="3" max="3" width="17.875" style="210" customWidth="1"/>
    <col min="4" max="4" width="16.625" style="210" customWidth="1"/>
    <col min="5" max="5" width="17.25390625" style="210" customWidth="1"/>
    <col min="6" max="6" width="17.625" style="210" customWidth="1"/>
    <col min="7" max="7" width="22.125" style="210" customWidth="1"/>
    <col min="8" max="16384" width="11.375" style="210" customWidth="1"/>
  </cols>
  <sheetData>
    <row r="1" ht="15.75">
      <c r="A1" s="213" t="s">
        <v>63</v>
      </c>
    </row>
    <row r="2" ht="15.75">
      <c r="A2" s="213"/>
    </row>
    <row r="3" ht="15.75">
      <c r="A3" s="213" t="s">
        <v>87</v>
      </c>
    </row>
    <row r="5" spans="1:7" ht="15">
      <c r="A5" s="210" t="s">
        <v>173</v>
      </c>
      <c r="B5" s="210" t="s">
        <v>134</v>
      </c>
      <c r="C5" s="210" t="s">
        <v>29</v>
      </c>
      <c r="D5" s="210" t="s">
        <v>129</v>
      </c>
      <c r="E5" s="210" t="s">
        <v>36</v>
      </c>
      <c r="F5" s="210" t="s">
        <v>37</v>
      </c>
      <c r="G5" s="210" t="s">
        <v>81</v>
      </c>
    </row>
    <row r="6" spans="1:7" ht="15">
      <c r="A6" s="210">
        <v>2010</v>
      </c>
      <c r="B6" s="211">
        <f>(C6/UtilSum!$G$4)/1000</f>
        <v>0</v>
      </c>
      <c r="C6" s="212">
        <f aca="true" t="shared" si="0" ref="C6:C11">SUM(D6:G6)</f>
        <v>0</v>
      </c>
      <c r="D6" s="212">
        <f>UtilSum!D9*'kbtu SF Calc'!$C$23</f>
        <v>0</v>
      </c>
      <c r="E6" s="212">
        <f>UtilSum!G9*'kbtu SF Calc'!$C$27</f>
        <v>0</v>
      </c>
      <c r="F6" s="212">
        <f>UtilSum!J9*'kbtu SF Calc'!$C$29</f>
        <v>0</v>
      </c>
      <c r="G6" s="212">
        <f>UtilSum!L9*$C$31</f>
        <v>0</v>
      </c>
    </row>
    <row r="7" spans="1:7" ht="15">
      <c r="A7" s="210">
        <v>2011</v>
      </c>
      <c r="B7" s="211">
        <f>(C7/UtilSum!$G$4)/1000</f>
        <v>0</v>
      </c>
      <c r="C7" s="212">
        <f t="shared" si="0"/>
        <v>0</v>
      </c>
      <c r="D7" s="212">
        <f>UtilSum!D11*'kbtu SF Calc'!$C$23</f>
        <v>0</v>
      </c>
      <c r="E7" s="212">
        <f>UtilSum!G11*'kbtu SF Calc'!$C$27</f>
        <v>0</v>
      </c>
      <c r="F7" s="212">
        <f>UtilSum!J11*'kbtu SF Calc'!$C$29</f>
        <v>0</v>
      </c>
      <c r="G7" s="212">
        <f>UtilSum!L11*$C$31</f>
        <v>0</v>
      </c>
    </row>
    <row r="8" spans="1:7" ht="15">
      <c r="A8" s="210">
        <v>2012</v>
      </c>
      <c r="B8" s="211">
        <f>(C8/UtilSum!$G$4)/1000</f>
        <v>0</v>
      </c>
      <c r="C8" s="212">
        <f t="shared" si="0"/>
        <v>0</v>
      </c>
      <c r="D8" s="212">
        <f>UtilSum!D16*'kbtu SF Calc'!$C$23</f>
        <v>0</v>
      </c>
      <c r="E8" s="212">
        <f>UtilSum!G16*'kbtu SF Calc'!$C$27</f>
        <v>0</v>
      </c>
      <c r="F8" s="212">
        <f>UtilSum!J16*'kbtu SF Calc'!$C$29</f>
        <v>0</v>
      </c>
      <c r="G8" s="212">
        <f>UtilSum!L16*$C$31</f>
        <v>0</v>
      </c>
    </row>
    <row r="9" spans="1:7" ht="15">
      <c r="A9" s="210">
        <v>2013</v>
      </c>
      <c r="B9" s="211">
        <f>(C9/UtilSum!$G$4)/1000</f>
        <v>0</v>
      </c>
      <c r="C9" s="212">
        <f t="shared" si="0"/>
        <v>0</v>
      </c>
      <c r="D9" s="212">
        <f>UtilSum!D22*'kbtu SF Calc'!$C$23</f>
        <v>0</v>
      </c>
      <c r="E9" s="212">
        <f>UtilSum!G22*'kbtu SF Calc'!$C$27</f>
        <v>0</v>
      </c>
      <c r="F9" s="212">
        <f>UtilSum!J22*'kbtu SF Calc'!$C$29</f>
        <v>0</v>
      </c>
      <c r="G9" s="212">
        <f>UtilSum!L22*$C$31</f>
        <v>0</v>
      </c>
    </row>
    <row r="10" spans="1:7" ht="15">
      <c r="A10" s="210">
        <v>2014</v>
      </c>
      <c r="B10" s="211">
        <f>(C10/UtilSum!$G$4)/1000</f>
        <v>0</v>
      </c>
      <c r="C10" s="212">
        <f t="shared" si="0"/>
        <v>0</v>
      </c>
      <c r="D10" s="212">
        <f>UtilSum!D28*'kbtu SF Calc'!$C$23</f>
        <v>0</v>
      </c>
      <c r="E10" s="212">
        <f>UtilSum!G28*'kbtu SF Calc'!$C$27</f>
        <v>0</v>
      </c>
      <c r="F10" s="212">
        <f>UtilSum!J28*'kbtu SF Calc'!$C$29</f>
        <v>0</v>
      </c>
      <c r="G10" s="212">
        <f>UtilSum!L28*$C$31</f>
        <v>0</v>
      </c>
    </row>
    <row r="11" spans="1:7" ht="15">
      <c r="A11" s="210">
        <v>2015</v>
      </c>
      <c r="B11" s="211">
        <f>(C11/UtilSum!$G$4)/1000</f>
        <v>0</v>
      </c>
      <c r="C11" s="212">
        <f t="shared" si="0"/>
        <v>0</v>
      </c>
      <c r="D11" s="212">
        <f>UtilSum!D34*'kbtu SF Calc'!$C$23</f>
        <v>0</v>
      </c>
      <c r="E11" s="212">
        <f>UtilSum!G34*'kbtu SF Calc'!$C$27</f>
        <v>0</v>
      </c>
      <c r="F11" s="212">
        <f>UtilSum!J34*'kbtu SF Calc'!$C$29</f>
        <v>0</v>
      </c>
      <c r="G11" s="212">
        <f>UtilSum!L34*$C$31</f>
        <v>0</v>
      </c>
    </row>
    <row r="14" ht="15">
      <c r="A14" s="210" t="s">
        <v>30</v>
      </c>
    </row>
    <row r="15" spans="1:2" ht="15">
      <c r="A15" s="210" t="s">
        <v>31</v>
      </c>
      <c r="B15" s="210" t="s">
        <v>124</v>
      </c>
    </row>
    <row r="16" spans="1:2" ht="15">
      <c r="A16" s="210" t="s">
        <v>51</v>
      </c>
      <c r="B16" s="210" t="s">
        <v>133</v>
      </c>
    </row>
    <row r="19" s="213" customFormat="1" ht="15.75">
      <c r="A19" s="213" t="s">
        <v>135</v>
      </c>
    </row>
    <row r="20" ht="15">
      <c r="A20" s="210" t="s">
        <v>35</v>
      </c>
    </row>
    <row r="21" spans="1:5" ht="30">
      <c r="A21" s="210" t="s">
        <v>113</v>
      </c>
      <c r="B21" s="210" t="s">
        <v>114</v>
      </c>
      <c r="C21" s="212" t="s">
        <v>115</v>
      </c>
      <c r="D21" s="214" t="s">
        <v>167</v>
      </c>
      <c r="E21" s="214"/>
    </row>
    <row r="22" ht="15">
      <c r="C22" s="212"/>
    </row>
    <row r="23" spans="1:5" ht="15">
      <c r="A23" s="210" t="s">
        <v>129</v>
      </c>
      <c r="B23" s="210" t="s">
        <v>130</v>
      </c>
      <c r="C23" s="212">
        <v>3412</v>
      </c>
      <c r="D23" s="210">
        <v>0.8</v>
      </c>
      <c r="E23" s="215"/>
    </row>
    <row r="24" ht="15">
      <c r="C24" s="212"/>
    </row>
    <row r="25" spans="1:3" ht="15">
      <c r="A25" s="210" t="s">
        <v>131</v>
      </c>
      <c r="C25" s="212"/>
    </row>
    <row r="26" spans="2:4" ht="15">
      <c r="B26" s="210" t="s">
        <v>132</v>
      </c>
      <c r="C26" s="212">
        <v>1028</v>
      </c>
      <c r="D26" s="210">
        <f>120.593/1000</f>
        <v>0.120593</v>
      </c>
    </row>
    <row r="27" spans="2:4" ht="15">
      <c r="B27" s="210" t="s">
        <v>127</v>
      </c>
      <c r="C27" s="212">
        <v>100000</v>
      </c>
      <c r="D27" s="210">
        <f>117.08/10</f>
        <v>11.708</v>
      </c>
    </row>
    <row r="28" ht="15">
      <c r="C28" s="212"/>
    </row>
    <row r="29" spans="1:4" ht="15">
      <c r="A29" s="210" t="s">
        <v>80</v>
      </c>
      <c r="B29" s="210" t="s">
        <v>128</v>
      </c>
      <c r="C29" s="212">
        <v>139000</v>
      </c>
      <c r="D29" s="210">
        <v>26.033</v>
      </c>
    </row>
    <row r="30" ht="15">
      <c r="C30" s="212"/>
    </row>
    <row r="31" spans="1:4" ht="15">
      <c r="A31" s="210" t="s">
        <v>81</v>
      </c>
      <c r="B31" s="210" t="s">
        <v>128</v>
      </c>
      <c r="C31" s="212">
        <v>91000</v>
      </c>
      <c r="D31" s="210">
        <v>12.669</v>
      </c>
    </row>
    <row r="33" ht="15">
      <c r="A33" s="210" t="s">
        <v>53</v>
      </c>
    </row>
    <row r="34" ht="15">
      <c r="A34" s="210" t="s">
        <v>120</v>
      </c>
    </row>
    <row r="35" ht="15">
      <c r="A35" s="210" t="s">
        <v>171</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E. Nutt-Powell</dc:creator>
  <cp:keywords/>
  <dc:description/>
  <cp:lastModifiedBy>Jamie Reamer</cp:lastModifiedBy>
  <cp:lastPrinted>2012-01-13T13:58:23Z</cp:lastPrinted>
  <dcterms:created xsi:type="dcterms:W3CDTF">2000-07-18T11:25:04Z</dcterms:created>
  <dcterms:modified xsi:type="dcterms:W3CDTF">2014-04-08T19:37:24Z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