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<sst xmlns="http://schemas.openxmlformats.org/spreadsheetml/2006/main" count="141" uniqueCount="141">
  <si>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 xml:space="preserve">              Budget v Actual</t>
  </si>
  <si>
    <t>$ Over Budget</t>
  </si>
  <si>
    <t>08/12/2016</t>
  </si>
  <si>
    <t>4000 · Pledges</t>
  </si>
  <si>
    <t>4100 · Plate</t>
  </si>
  <si>
    <t>4200 · Space Use Net</t>
  </si>
  <si>
    <t>4200 · Space Use Net - Other</t>
  </si>
  <si>
    <t>4210 · Space Use Income</t>
  </si>
  <si>
    <t>4220 · Space Use Expenses</t>
  </si>
  <si>
    <t>4300 · Fundraising Net</t>
  </si>
  <si>
    <t>4300 · Fundraising Net - Other</t>
  </si>
  <si>
    <t>4310 · Fundraising Income</t>
  </si>
  <si>
    <t>4320 · Fundraising Expenses</t>
  </si>
  <si>
    <t>4340 · Unrestricted Endowment 4%</t>
  </si>
  <si>
    <t>4350 · Smith Trust</t>
  </si>
  <si>
    <t>4370 · Thrift Shop</t>
  </si>
  <si>
    <t>4400 · Other Ordinary Income</t>
  </si>
  <si>
    <t>5000 · Worship</t>
  </si>
  <si>
    <t>5000 · Worship - Other</t>
  </si>
  <si>
    <t>5010 · Clergy Salary</t>
  </si>
  <si>
    <t>5020 · Clergy Pension</t>
  </si>
  <si>
    <t>5030 · Clergy Medical</t>
  </si>
  <si>
    <t>5040 · Clergy Add-ons</t>
  </si>
  <si>
    <t>5040 · Clergy Add-ons - Other</t>
  </si>
  <si>
    <t>5042 · Equity Allowance</t>
  </si>
  <si>
    <t>5044 · Auto Allowance</t>
  </si>
  <si>
    <t>5046 · Education Allowance</t>
  </si>
  <si>
    <t>5050 · Worship Other</t>
  </si>
  <si>
    <t>5100 · Music</t>
  </si>
  <si>
    <t>5100 · Music - Other</t>
  </si>
  <si>
    <t>5110 · Music Director Salary</t>
  </si>
  <si>
    <t>5120 · Music Director Add-ons</t>
  </si>
  <si>
    <t>5130 · Music Other</t>
  </si>
  <si>
    <t>5200 · Christian Formation</t>
  </si>
  <si>
    <t>5200 · Christian Formation - Other</t>
  </si>
  <si>
    <t>5210 · Education Director Salary</t>
  </si>
  <si>
    <t>5220 · Education Director Add-ons</t>
  </si>
  <si>
    <t>5230 · Youth Programs</t>
  </si>
  <si>
    <t>5240 · Adult Programs</t>
  </si>
  <si>
    <t>5250 · Formation Other</t>
  </si>
  <si>
    <t>5300 · Outreach/Mission</t>
  </si>
  <si>
    <t>5300 · Outreach/Mission - Other</t>
  </si>
  <si>
    <t>5310 · Outreach Grants</t>
  </si>
  <si>
    <t>5320 · Outreach/Mission Other</t>
  </si>
  <si>
    <t>5400 · Administration</t>
  </si>
  <si>
    <t>5400 · Administration - Other</t>
  </si>
  <si>
    <t>5410 · Administrator Salary</t>
  </si>
  <si>
    <t>5420 · Administrator Add-ons</t>
  </si>
  <si>
    <t>5430 · Telephone-Internet</t>
  </si>
  <si>
    <t>5440 · Administration Other</t>
  </si>
  <si>
    <t>5440 · Administration Other - Other</t>
  </si>
  <si>
    <t>5442 · Copier Lease + Maintenance</t>
  </si>
  <si>
    <t>5444 · Copier Use</t>
  </si>
  <si>
    <t>5446 · Payroll Service</t>
  </si>
  <si>
    <t>5448 · Office Supplies</t>
  </si>
  <si>
    <t>5450 · Postage</t>
  </si>
  <si>
    <t>5452 · Administrative Other Other</t>
  </si>
  <si>
    <t>5500 · Building &amp; Grounds</t>
  </si>
  <si>
    <t>5500 · Building &amp; Grounds - Other</t>
  </si>
  <si>
    <t>5510 · Sexton Salary</t>
  </si>
  <si>
    <t>5520 · Sexton Add-ons</t>
  </si>
  <si>
    <t>5530 · Maintenance</t>
  </si>
  <si>
    <t>5540 · Fuel Oil</t>
  </si>
  <si>
    <t>5550 · Other Utilities</t>
  </si>
  <si>
    <t>5560 · Capital Expenses (budgeted)</t>
  </si>
  <si>
    <t>5570 · Buildings &amp; G Other</t>
  </si>
  <si>
    <t>5600 · Miscellaneous</t>
  </si>
  <si>
    <t>5600 · Miscellaneous - Other</t>
  </si>
  <si>
    <t>5610 · Assessment</t>
  </si>
  <si>
    <t>5620 · Insurance</t>
  </si>
  <si>
    <t>5630 · Loan Payments (P+I)</t>
  </si>
  <si>
    <t>5640 · Miscellaneous Other</t>
  </si>
  <si>
    <t>6000 · Loans/Grants/Gifts</t>
  </si>
  <si>
    <t>6000 · Loans/Grants/Gifts - Other</t>
  </si>
  <si>
    <t>6100 · Stokes Loan</t>
  </si>
  <si>
    <t>6110 · Green Grant</t>
  </si>
  <si>
    <t>6120 · Stained Glass Pledges</t>
  </si>
  <si>
    <t>6200 · Good Works Fundraiser</t>
  </si>
  <si>
    <t>6250 · Prepaid Pledges</t>
  </si>
  <si>
    <t>6300 · Gifts for Funds (Youth)</t>
  </si>
  <si>
    <t>6500 · Transfers from Funds</t>
  </si>
  <si>
    <t>6500 · Transfers from Funds - Other</t>
  </si>
  <si>
    <t>6550 · Operating Funds</t>
  </si>
  <si>
    <t>6560 · Endowment (Designated)</t>
  </si>
  <si>
    <t>6570 · Music Fund</t>
  </si>
  <si>
    <t>6580 · Roof Reserve</t>
  </si>
  <si>
    <t>6590 · Stained Glass Fund</t>
  </si>
  <si>
    <t>6800 · Appreciation of Investments</t>
  </si>
  <si>
    <t>7000 · Projects/Gifts</t>
  </si>
  <si>
    <t>7000 · Projects/Gifts - Other</t>
  </si>
  <si>
    <t>7100 · Stokes Loan Disbursements</t>
  </si>
  <si>
    <t>7110 · Green Grant Disbursements</t>
  </si>
  <si>
    <t>7120 · Roof Project</t>
  </si>
  <si>
    <t>7130 · Stained Glass Project</t>
  </si>
  <si>
    <t>7200 · Good Works Gift</t>
  </si>
  <si>
    <t>7300 · Capital Expenses (unbudgeted)</t>
  </si>
  <si>
    <t>7500 · Transfers to Funds</t>
  </si>
  <si>
    <t>7500 · Transfers to Funds - Other</t>
  </si>
  <si>
    <t>7510 · Stokes Loan Unspent</t>
  </si>
  <si>
    <t>7520 · Green Grant Unspent</t>
  </si>
  <si>
    <t>7530 · Prepaid Pledges</t>
  </si>
  <si>
    <t>7540 · Youth Program</t>
  </si>
  <si>
    <t>7800 · Allocation of Appreciation</t>
  </si>
  <si>
    <t>7800 · Allocation of Appreciation - Other</t>
  </si>
  <si>
    <t>7820 · Endowment (Restricted)</t>
  </si>
  <si>
    <t>7830 · Endowment (Designated)</t>
  </si>
  <si>
    <t>7840 · Smith Trust</t>
  </si>
  <si>
    <t>7860 · Music Fund</t>
  </si>
  <si>
    <t>8000 · Ask My Accountant</t>
  </si>
  <si>
    <t>Budget</t>
  </si>
  <si>
    <t>Jan 1 - Dec 31, xx</t>
  </si>
  <si>
    <t>St. Wendy's Statement of Activities or</t>
  </si>
  <si>
    <t>Total 4200 · Space Use Net</t>
  </si>
  <si>
    <t>Total 4300 · Fundraising Net</t>
  </si>
  <si>
    <t>Total 5000 · Worship</t>
  </si>
  <si>
    <t>Total 5040 · Clergy Add-ons</t>
  </si>
  <si>
    <t>Total 5100 · Music</t>
  </si>
  <si>
    <t>Total 5200 · Christian Formation</t>
  </si>
  <si>
    <t>Total 5300 · Outreach/Mission</t>
  </si>
  <si>
    <t>Total 5400 · Administration</t>
  </si>
  <si>
    <t>Total 5440 · Administration Other</t>
  </si>
  <si>
    <t>Total 5500 · Building &amp; Grounds</t>
  </si>
  <si>
    <t>Total 5600 · Miscellaneous</t>
  </si>
  <si>
    <t>Total 6000 · Loans/Grants/Gifts</t>
  </si>
  <si>
    <t>Total 6500 · Transfers from Funds</t>
  </si>
  <si>
    <t>Total 7000 · Projects/Gifts</t>
  </si>
  <si>
    <t>Total 7500 · Transfers to Funds</t>
  </si>
  <si>
    <t>Total 7800 · Allocation of Appreciation</t>
  </si>
  <si>
    <t>Expense</t>
  </si>
  <si>
    <t>Income</t>
  </si>
  <si>
    <t>Net Income</t>
  </si>
  <si>
    <t>Net Ordinary Income</t>
  </si>
  <si>
    <t>Net Other Income</t>
  </si>
  <si>
    <t>Ordinary Income/Expense</t>
  </si>
  <si>
    <t>Other Expense</t>
  </si>
  <si>
    <t>Other Income</t>
  </si>
  <si>
    <t>Other Income/Expense</t>
  </si>
  <si>
    <t>Total Expense</t>
  </si>
  <si>
    <t>Total Income</t>
  </si>
  <si>
    <t>Total Other Expense</t>
  </si>
  <si>
    <t>Total Other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</si>
</sst>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name val="Calibri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Calibri"/>
      <family val="0"/>
    </font>
    <font>
      <b/>
      <sz val="14"/>
      <name val="aCalibri"/>
      <family val="0"/>
    </font>
    <font>
      <sz val="11"/>
      <color indexed="9"/>
      <name val="Calibri"/>
      <family val="0"/>
    </font>
    <font>
      <b/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1"/>
      <color indexed="14"/>
      <name val="Calibri"/>
      <family val="0"/>
    </font>
    <font>
      <sz val="11"/>
      <color indexed="21"/>
      <name val="Calibri"/>
      <family val="0"/>
    </font>
    <font>
      <b/>
      <sz val="15"/>
      <color indexed="12"/>
      <name val="Calibri"/>
      <family val="0"/>
    </font>
    <font>
      <b/>
      <sz val="13"/>
      <color indexed="12"/>
      <name val="Calibri"/>
      <family val="0"/>
    </font>
    <font>
      <b/>
      <sz val="11"/>
      <color indexed="12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b/>
      <sz val="11"/>
      <color indexed="13"/>
      <name val="Calibri"/>
      <family val="0"/>
    </font>
    <font>
      <b/>
      <sz val="18"/>
      <color indexed="12"/>
      <name val="Cambria"/>
      <family val="0"/>
    </font>
    <font>
      <sz val="11"/>
      <color indexed="15"/>
      <name val="Calibri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  <border>
      <left>
        <color indexed="11"/>
      </left>
      <right>
        <color indexed="11"/>
      </right>
      <top>
        <color indexed="11"/>
      </top>
      <bottom style="thick">
        <color indexed="14"/>
      </bottom>
    </border>
    <border>
      <left>
        <color indexed="11"/>
      </left>
      <right>
        <color indexed="11"/>
      </right>
      <top>
        <color indexed="11"/>
      </top>
      <bottom style="thick">
        <color indexed="19"/>
      </bottom>
    </border>
    <border>
      <left>
        <color indexed="11"/>
      </left>
      <right>
        <color indexed="11"/>
      </right>
      <top>
        <color indexed="11"/>
      </top>
      <bottom style="medium">
        <color indexed="14"/>
      </bottom>
    </border>
    <border>
      <left>
        <color indexed="11"/>
      </left>
      <right>
        <color indexed="11"/>
      </right>
      <top>
        <color indexed="11"/>
      </top>
      <bottom style="double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11"/>
      </left>
      <right>
        <color indexed="11"/>
      </right>
      <top style="thin">
        <color indexed="14"/>
      </top>
      <bottom style="double">
        <color indexed="14"/>
      </bottom>
    </border>
    <border>
      <left>
        <color indexed="11"/>
      </left>
      <right>
        <color indexed="11"/>
      </right>
      <top>
        <color indexed="11"/>
      </top>
      <bottom style="thick">
        <color indexed="11"/>
      </bottom>
    </border>
    <border>
      <left>
        <color indexed="11"/>
      </left>
      <right>
        <color indexed="11"/>
      </right>
      <top style="thick">
        <color indexed="11"/>
      </top>
      <bottom style="thick">
        <color indexed="11"/>
      </bottom>
    </border>
    <border>
      <left>
        <color indexed="11"/>
      </left>
      <right>
        <color indexed="11"/>
      </right>
      <top>
        <color indexed="11"/>
      </top>
      <bottom style="medium">
        <color indexed="11"/>
      </bottom>
    </border>
    <border>
      <left>
        <color indexed="11"/>
      </left>
      <right>
        <color indexed="11"/>
      </right>
      <top style="medium">
        <color indexed="11"/>
      </top>
      <bottom>
        <color indexed="11"/>
      </bottom>
    </border>
    <border>
      <left>
        <color indexed="11"/>
      </left>
      <right>
        <color indexed="11"/>
      </right>
      <top style="medium">
        <color indexed="11"/>
      </top>
      <bottom style="medium">
        <color indexed="11"/>
      </bottom>
    </border>
    <border>
      <left>
        <color indexed="11"/>
      </left>
      <right>
        <color indexed="11"/>
      </right>
      <top style="medium">
        <color indexed="11"/>
      </top>
      <bottom style="double">
        <color indexed="11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2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2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8" fillId="7" borderId="0">
      <alignment/>
      <protection/>
    </xf>
    <xf numFmtId="0" fontId="8" fillId="3" borderId="0">
      <alignment/>
      <protection/>
    </xf>
    <xf numFmtId="0" fontId="8" fillId="3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7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7" borderId="0">
      <alignment/>
      <protection/>
    </xf>
    <xf numFmtId="0" fontId="8" fillId="10" borderId="0">
      <alignment/>
      <protection/>
    </xf>
    <xf numFmtId="0" fontId="8" fillId="9" borderId="0">
      <alignment/>
      <protection/>
    </xf>
    <xf numFmtId="0" fontId="0" fillId="11" borderId="0">
      <alignment/>
      <protection/>
    </xf>
    <xf numFmtId="0" fontId="9" fillId="2" borderId="1">
      <alignment/>
      <protection/>
    </xf>
    <xf numFmtId="0" fontId="10" fillId="7" borderId="2">
      <alignment/>
      <protection/>
    </xf>
    <xf numFmtId="0" fontId="11" fillId="0" borderId="0">
      <alignment/>
      <protection/>
    </xf>
    <xf numFmtId="0" fontId="12" fillId="11" borderId="0">
      <alignment/>
      <protection/>
    </xf>
    <xf numFmtId="0" fontId="13" fillId="0" borderId="3">
      <alignment/>
      <protection/>
    </xf>
    <xf numFmtId="0" fontId="14" fillId="0" borderId="4">
      <alignment/>
      <protection/>
    </xf>
    <xf numFmtId="0" fontId="15" fillId="0" borderId="5">
      <alignment/>
      <protection/>
    </xf>
    <xf numFmtId="0" fontId="15" fillId="0" borderId="0">
      <alignment/>
      <protection/>
    </xf>
    <xf numFmtId="0" fontId="16" fillId="5" borderId="1">
      <alignment/>
      <protection/>
    </xf>
    <xf numFmtId="0" fontId="17" fillId="0" borderId="6">
      <alignment/>
      <protection/>
    </xf>
    <xf numFmtId="0" fontId="16" fillId="9" borderId="0">
      <alignment/>
      <protection/>
    </xf>
    <xf numFmtId="0" fontId="4" fillId="0" borderId="0">
      <alignment/>
      <protection/>
    </xf>
    <xf numFmtId="0" fontId="0" fillId="9" borderId="1">
      <alignment/>
      <protection/>
    </xf>
    <xf numFmtId="0" fontId="18" fillId="2" borderId="7">
      <alignment/>
      <protection/>
    </xf>
    <xf numFmtId="0" fontId="19" fillId="0" borderId="0">
      <alignment/>
      <protection/>
    </xf>
    <xf numFmtId="0" fontId="6" fillId="0" borderId="8">
      <alignment/>
      <protection/>
    </xf>
    <xf numFmtId="0" fontId="2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22" fontId="1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22" fontId="0" fillId="0" borderId="0" xfId="15" applyNumberFormat="1" applyFill="1" applyAlignment="1">
      <alignment horizontal="right"/>
      <protection/>
    </xf>
    <xf numFmtId="0" fontId="3" fillId="0" borderId="0" xfId="0" applyFon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6500"/>
      <rgbColor rgb="00000000"/>
      <rgbColor rgb="00FF0000"/>
      <rgbColor rgb="0000FF00"/>
      <rgbColor rgb="00FFFF00"/>
      <rgbColor rgb="00630063"/>
      <rgbColor rgb="00FFFFFF"/>
      <rgbColor rgb="00005000"/>
      <rgbColor rgb="00006300"/>
      <rgbColor rgb="00006E00"/>
      <rgbColor rgb="00740031"/>
      <rgbColor rgb="00007400"/>
      <rgbColor rgb="006E7436"/>
      <rgbColor rgb="0000360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006300"/>
      <rgbColor rgb="00006E00"/>
      <rgbColor rgb="00740031"/>
      <rgbColor rgb="00007400"/>
      <rgbColor rgb="006E7436"/>
      <rgbColor rgb="00003600"/>
      <rgbColor rgb="00250020"/>
      <rgbColor rgb="002D0020"/>
      <rgbColor rgb="00410063"/>
      <rgbColor rgb="00630065"/>
      <rgbColor rgb="006E00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zoomScalePageLayoutView="0" workbookViewId="0" topLeftCell="A16">
      <selection activeCell="L4" sqref="L4"/>
    </sheetView>
  </sheetViews>
  <sheetFormatPr defaultColWidth="9.140625" defaultRowHeight="15"/>
  <cols>
    <col min="1" max="5" width="3.00390625" style="1" customWidth="1"/>
    <col min="6" max="6" width="30.140625" style="1" customWidth="1"/>
    <col min="7" max="7" width="14.140625" style="0" customWidth="1"/>
    <col min="8" max="8" width="2.28125" style="0" customWidth="1"/>
    <col min="9" max="9" width="8.7109375" style="0" customWidth="1"/>
    <col min="10" max="10" width="2.28125" style="0" customWidth="1"/>
    <col min="11" max="11" width="12.00390625" style="0" customWidth="1"/>
  </cols>
  <sheetData>
    <row r="1" ht="15">
      <c r="K1" s="18" t="s">
        <v>2</v>
      </c>
    </row>
    <row r="3" spans="1:11" ht="18">
      <c r="A3" s="2"/>
      <c r="F3" s="4" t="s">
        <v>111</v>
      </c>
      <c r="K3" s="3"/>
    </row>
    <row r="4" spans="1:11" ht="18">
      <c r="A4" s="4"/>
      <c r="F4" s="19" t="s">
        <v>0</v>
      </c>
      <c r="K4" s="5"/>
    </row>
    <row r="5" spans="1:11" ht="18">
      <c r="A5" s="17"/>
      <c r="K5" s="5"/>
    </row>
    <row r="6" spans="7:11" ht="15">
      <c r="G6" s="6"/>
      <c r="H6" s="7"/>
      <c r="I6" s="6"/>
      <c r="J6" s="7"/>
      <c r="K6" s="6"/>
    </row>
    <row r="7" spans="1:256" ht="15">
      <c r="A7" s="8"/>
      <c r="B7" s="8"/>
      <c r="C7" s="8"/>
      <c r="D7" s="8"/>
      <c r="E7" s="8"/>
      <c r="F7" s="8"/>
      <c r="G7" s="10" t="s">
        <v>110</v>
      </c>
      <c r="H7" s="9"/>
      <c r="I7" s="10" t="s">
        <v>109</v>
      </c>
      <c r="J7" s="9"/>
      <c r="K7" s="10" t="s">
        <v>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2:11" ht="15">
      <c r="B8" s="1" t="s">
        <v>133</v>
      </c>
      <c r="G8" s="12"/>
      <c r="H8" s="11"/>
      <c r="I8" s="12"/>
      <c r="J8" s="11"/>
      <c r="K8" s="12"/>
    </row>
    <row r="9" spans="3:11" ht="15">
      <c r="C9" s="1" t="s">
        <v>129</v>
      </c>
      <c r="G9" s="12"/>
      <c r="H9" s="11"/>
      <c r="I9" s="12"/>
      <c r="J9" s="11"/>
      <c r="K9" s="12"/>
    </row>
    <row r="10" spans="4:11" ht="15">
      <c r="D10" s="1" t="s">
        <v>3</v>
      </c>
      <c r="G10" s="12">
        <v>144500</v>
      </c>
      <c r="H10" s="11"/>
      <c r="I10" s="12">
        <v>150000</v>
      </c>
      <c r="J10" s="11"/>
      <c r="K10" s="12">
        <f>ROUND((G10-I10),5)</f>
        <v>-5500</v>
      </c>
    </row>
    <row r="11" spans="4:11" ht="15">
      <c r="D11" s="1" t="s">
        <v>4</v>
      </c>
      <c r="G11" s="12">
        <v>4900</v>
      </c>
      <c r="H11" s="11"/>
      <c r="I11" s="12">
        <v>5000</v>
      </c>
      <c r="J11" s="11"/>
      <c r="K11" s="12">
        <f>ROUND((G11-I11),5)</f>
        <v>-100</v>
      </c>
    </row>
    <row r="12" spans="4:11" ht="15">
      <c r="D12" s="1" t="s">
        <v>5</v>
      </c>
      <c r="G12" s="12"/>
      <c r="H12" s="11"/>
      <c r="I12" s="12"/>
      <c r="J12" s="11"/>
      <c r="K12" s="12"/>
    </row>
    <row r="13" spans="5:11" ht="15">
      <c r="E13" s="1" t="s">
        <v>7</v>
      </c>
      <c r="G13" s="12">
        <v>26400</v>
      </c>
      <c r="H13" s="11"/>
      <c r="I13" s="12">
        <v>26000</v>
      </c>
      <c r="J13" s="11"/>
      <c r="K13" s="12">
        <f>ROUND((G13-I13),5)</f>
        <v>400</v>
      </c>
    </row>
    <row r="14" spans="5:11" ht="15">
      <c r="E14" s="1" t="s">
        <v>8</v>
      </c>
      <c r="G14" s="12">
        <v>-5700</v>
      </c>
      <c r="H14" s="11"/>
      <c r="I14" s="12">
        <v>-6000</v>
      </c>
      <c r="J14" s="11"/>
      <c r="K14" s="12">
        <f>ROUND((G14-I14),5)</f>
        <v>300</v>
      </c>
    </row>
    <row r="15" spans="5:11" ht="15">
      <c r="E15" s="1" t="s">
        <v>6</v>
      </c>
      <c r="G15" s="13">
        <v>0</v>
      </c>
      <c r="H15" s="11"/>
      <c r="I15" s="13">
        <v>0</v>
      </c>
      <c r="J15" s="11"/>
      <c r="K15" s="13">
        <f>ROUND((G15-I15),5)</f>
        <v>0</v>
      </c>
    </row>
    <row r="16" spans="4:11" ht="15">
      <c r="D16" s="1" t="s">
        <v>112</v>
      </c>
      <c r="G16" s="12">
        <f>ROUND(SUM(G12:G15),5)</f>
        <v>20700</v>
      </c>
      <c r="H16" s="11"/>
      <c r="I16" s="12">
        <f>ROUND(SUM(I12:I15),5)</f>
        <v>20000</v>
      </c>
      <c r="J16" s="11"/>
      <c r="K16" s="12">
        <f>ROUND((G16-I16),5)</f>
        <v>700</v>
      </c>
    </row>
    <row r="17" spans="4:11" ht="15">
      <c r="D17" s="1" t="s">
        <v>9</v>
      </c>
      <c r="G17" s="12"/>
      <c r="H17" s="11"/>
      <c r="I17" s="12"/>
      <c r="J17" s="11"/>
      <c r="K17" s="12"/>
    </row>
    <row r="18" spans="5:11" ht="15">
      <c r="E18" s="1" t="s">
        <v>11</v>
      </c>
      <c r="G18" s="12">
        <v>6100</v>
      </c>
      <c r="H18" s="11"/>
      <c r="I18" s="12">
        <v>6000</v>
      </c>
      <c r="J18" s="11"/>
      <c r="K18" s="12">
        <f aca="true" t="shared" si="0" ref="K18:K26">ROUND((G18-I18),5)</f>
        <v>100</v>
      </c>
    </row>
    <row r="19" spans="5:11" ht="15">
      <c r="E19" s="1" t="s">
        <v>12</v>
      </c>
      <c r="G19" s="12">
        <v>-1900</v>
      </c>
      <c r="H19" s="11"/>
      <c r="I19" s="12">
        <v>-2000</v>
      </c>
      <c r="J19" s="11"/>
      <c r="K19" s="12">
        <f t="shared" si="0"/>
        <v>100</v>
      </c>
    </row>
    <row r="20" spans="5:11" ht="15">
      <c r="E20" s="1" t="s">
        <v>10</v>
      </c>
      <c r="G20" s="13">
        <v>0</v>
      </c>
      <c r="H20" s="11"/>
      <c r="I20" s="13">
        <v>0</v>
      </c>
      <c r="J20" s="11"/>
      <c r="K20" s="13">
        <f t="shared" si="0"/>
        <v>0</v>
      </c>
    </row>
    <row r="21" spans="4:11" ht="15">
      <c r="D21" s="1" t="s">
        <v>113</v>
      </c>
      <c r="G21" s="12">
        <f>ROUND(SUM(G17:G20),5)</f>
        <v>4200</v>
      </c>
      <c r="H21" s="11"/>
      <c r="I21" s="12">
        <f>ROUND(SUM(I17:I20),5)</f>
        <v>4000</v>
      </c>
      <c r="J21" s="11"/>
      <c r="K21" s="12">
        <f t="shared" si="0"/>
        <v>200</v>
      </c>
    </row>
    <row r="22" spans="4:11" ht="15">
      <c r="D22" s="1" t="s">
        <v>13</v>
      </c>
      <c r="G22" s="12">
        <v>5200</v>
      </c>
      <c r="H22" s="11"/>
      <c r="I22" s="12">
        <v>0</v>
      </c>
      <c r="J22" s="11"/>
      <c r="K22" s="12">
        <f t="shared" si="0"/>
        <v>5200</v>
      </c>
    </row>
    <row r="23" spans="4:11" ht="15">
      <c r="D23" s="1" t="s">
        <v>14</v>
      </c>
      <c r="G23" s="12">
        <v>4075</v>
      </c>
      <c r="H23" s="11"/>
      <c r="I23" s="12">
        <v>4000</v>
      </c>
      <c r="J23" s="11"/>
      <c r="K23" s="12">
        <f t="shared" si="0"/>
        <v>75</v>
      </c>
    </row>
    <row r="24" spans="4:11" ht="15">
      <c r="D24" s="1" t="s">
        <v>15</v>
      </c>
      <c r="G24" s="12">
        <v>3000</v>
      </c>
      <c r="H24" s="11"/>
      <c r="I24" s="12">
        <v>3000</v>
      </c>
      <c r="J24" s="11"/>
      <c r="K24" s="12">
        <f t="shared" si="0"/>
        <v>0</v>
      </c>
    </row>
    <row r="25" spans="4:11" ht="15">
      <c r="D25" s="1" t="s">
        <v>16</v>
      </c>
      <c r="G25" s="13">
        <v>475</v>
      </c>
      <c r="H25" s="11"/>
      <c r="I25" s="13">
        <v>500</v>
      </c>
      <c r="J25" s="11"/>
      <c r="K25" s="13">
        <f t="shared" si="0"/>
        <v>-25</v>
      </c>
    </row>
    <row r="26" spans="3:11" ht="15">
      <c r="C26" s="1" t="s">
        <v>138</v>
      </c>
      <c r="G26" s="12">
        <f>ROUND(SUM(G9:G11)+G16+SUM(G21:G25),5)</f>
        <v>187050</v>
      </c>
      <c r="H26" s="11"/>
      <c r="I26" s="12">
        <f>ROUND(SUM(I9:I11)+I16+SUM(I21:I25),5)</f>
        <v>186500</v>
      </c>
      <c r="J26" s="11"/>
      <c r="K26" s="12">
        <f t="shared" si="0"/>
        <v>550</v>
      </c>
    </row>
    <row r="27" spans="3:11" ht="15">
      <c r="C27" s="1" t="s">
        <v>128</v>
      </c>
      <c r="G27" s="12"/>
      <c r="H27" s="11"/>
      <c r="I27" s="12"/>
      <c r="J27" s="11"/>
      <c r="K27" s="12"/>
    </row>
    <row r="28" spans="4:11" ht="15">
      <c r="D28" s="1" t="s">
        <v>17</v>
      </c>
      <c r="G28" s="12"/>
      <c r="H28" s="11"/>
      <c r="I28" s="12"/>
      <c r="J28" s="11"/>
      <c r="K28" s="12"/>
    </row>
    <row r="29" spans="5:11" ht="15">
      <c r="E29" s="1" t="s">
        <v>19</v>
      </c>
      <c r="G29" s="12">
        <v>72000</v>
      </c>
      <c r="H29" s="11"/>
      <c r="I29" s="12">
        <v>72000</v>
      </c>
      <c r="J29" s="11"/>
      <c r="K29" s="12">
        <f>ROUND((G29-I29),5)</f>
        <v>0</v>
      </c>
    </row>
    <row r="30" spans="5:11" ht="15">
      <c r="E30" s="1" t="s">
        <v>20</v>
      </c>
      <c r="G30" s="12">
        <v>14200</v>
      </c>
      <c r="H30" s="11"/>
      <c r="I30" s="12">
        <v>14200</v>
      </c>
      <c r="J30" s="11"/>
      <c r="K30" s="12">
        <f>ROUND((G30-I30),5)</f>
        <v>0</v>
      </c>
    </row>
    <row r="31" spans="5:11" ht="15">
      <c r="E31" s="1" t="s">
        <v>21</v>
      </c>
      <c r="G31" s="12">
        <v>13100</v>
      </c>
      <c r="H31" s="11"/>
      <c r="I31" s="12">
        <v>13100</v>
      </c>
      <c r="J31" s="11"/>
      <c r="K31" s="12">
        <f>ROUND((G31-I31),5)</f>
        <v>0</v>
      </c>
    </row>
    <row r="32" spans="5:11" ht="15">
      <c r="E32" s="1" t="s">
        <v>22</v>
      </c>
      <c r="G32" s="12"/>
      <c r="H32" s="11"/>
      <c r="I32" s="12"/>
      <c r="J32" s="11"/>
      <c r="K32" s="12"/>
    </row>
    <row r="33" spans="6:11" ht="15">
      <c r="F33" s="1" t="s">
        <v>24</v>
      </c>
      <c r="G33" s="12">
        <v>1800</v>
      </c>
      <c r="H33" s="11"/>
      <c r="I33" s="12">
        <v>0</v>
      </c>
      <c r="J33" s="11"/>
      <c r="K33" s="12">
        <f aca="true" t="shared" si="1" ref="K33:K40">ROUND((G33-I33),5)</f>
        <v>1800</v>
      </c>
    </row>
    <row r="34" spans="6:11" ht="15">
      <c r="F34" s="1" t="s">
        <v>25</v>
      </c>
      <c r="G34" s="12">
        <v>1400</v>
      </c>
      <c r="H34" s="11"/>
      <c r="I34" s="12">
        <v>0</v>
      </c>
      <c r="J34" s="11"/>
      <c r="K34" s="12">
        <f t="shared" si="1"/>
        <v>1400</v>
      </c>
    </row>
    <row r="35" spans="6:11" ht="15">
      <c r="F35" s="1" t="s">
        <v>26</v>
      </c>
      <c r="G35" s="12">
        <v>1000</v>
      </c>
      <c r="H35" s="11"/>
      <c r="I35" s="12">
        <v>0</v>
      </c>
      <c r="J35" s="11"/>
      <c r="K35" s="12">
        <f t="shared" si="1"/>
        <v>1000</v>
      </c>
    </row>
    <row r="36" spans="6:11" ht="15">
      <c r="F36" s="1" t="s">
        <v>23</v>
      </c>
      <c r="G36" s="13">
        <v>0</v>
      </c>
      <c r="H36" s="11"/>
      <c r="I36" s="13">
        <v>5000</v>
      </c>
      <c r="J36" s="11"/>
      <c r="K36" s="13">
        <f t="shared" si="1"/>
        <v>-5000</v>
      </c>
    </row>
    <row r="37" spans="5:11" ht="15">
      <c r="E37" s="1" t="s">
        <v>115</v>
      </c>
      <c r="G37" s="12">
        <f>ROUND(SUM(G32:G36),5)</f>
        <v>4200</v>
      </c>
      <c r="H37" s="11"/>
      <c r="I37" s="12">
        <f>ROUND(SUM(I32:I36),5)</f>
        <v>5000</v>
      </c>
      <c r="J37" s="11"/>
      <c r="K37" s="12">
        <f t="shared" si="1"/>
        <v>-800</v>
      </c>
    </row>
    <row r="38" spans="5:11" ht="15">
      <c r="E38" s="1" t="s">
        <v>27</v>
      </c>
      <c r="G38" s="12">
        <v>900</v>
      </c>
      <c r="H38" s="11"/>
      <c r="I38" s="12">
        <v>1000</v>
      </c>
      <c r="J38" s="11"/>
      <c r="K38" s="12">
        <f t="shared" si="1"/>
        <v>-100</v>
      </c>
    </row>
    <row r="39" spans="5:11" ht="15">
      <c r="E39" s="1" t="s">
        <v>18</v>
      </c>
      <c r="G39" s="13">
        <v>0</v>
      </c>
      <c r="H39" s="11"/>
      <c r="I39" s="13">
        <v>0</v>
      </c>
      <c r="J39" s="11"/>
      <c r="K39" s="13">
        <f t="shared" si="1"/>
        <v>0</v>
      </c>
    </row>
    <row r="40" spans="4:11" ht="15">
      <c r="D40" s="1" t="s">
        <v>114</v>
      </c>
      <c r="G40" s="12">
        <f>ROUND(SUM(G28:G31)+SUM(G37:G39),5)</f>
        <v>104400</v>
      </c>
      <c r="H40" s="11"/>
      <c r="I40" s="12">
        <f>ROUND(SUM(I28:I31)+SUM(I37:I39),5)</f>
        <v>105300</v>
      </c>
      <c r="J40" s="11"/>
      <c r="K40" s="12">
        <f t="shared" si="1"/>
        <v>-900</v>
      </c>
    </row>
    <row r="41" spans="4:11" ht="15">
      <c r="D41" s="1" t="s">
        <v>28</v>
      </c>
      <c r="G41" s="12"/>
      <c r="H41" s="11"/>
      <c r="I41" s="12"/>
      <c r="J41" s="11"/>
      <c r="K41" s="12"/>
    </row>
    <row r="42" spans="5:11" ht="15">
      <c r="E42" s="1" t="s">
        <v>30</v>
      </c>
      <c r="G42" s="12">
        <v>10600</v>
      </c>
      <c r="H42" s="11"/>
      <c r="I42" s="12">
        <v>10600</v>
      </c>
      <c r="J42" s="11"/>
      <c r="K42" s="12">
        <f>ROUND((G42-I42),5)</f>
        <v>0</v>
      </c>
    </row>
    <row r="43" spans="5:11" ht="15">
      <c r="E43" s="1" t="s">
        <v>31</v>
      </c>
      <c r="G43" s="12">
        <v>800</v>
      </c>
      <c r="H43" s="11"/>
      <c r="I43" s="12">
        <v>800</v>
      </c>
      <c r="J43" s="11"/>
      <c r="K43" s="12">
        <f>ROUND((G43-I43),5)</f>
        <v>0</v>
      </c>
    </row>
    <row r="44" spans="5:11" ht="15">
      <c r="E44" s="1" t="s">
        <v>32</v>
      </c>
      <c r="G44" s="12">
        <v>2600</v>
      </c>
      <c r="H44" s="11"/>
      <c r="I44" s="12">
        <v>500</v>
      </c>
      <c r="J44" s="11"/>
      <c r="K44" s="12">
        <f>ROUND((G44-I44),5)</f>
        <v>2100</v>
      </c>
    </row>
    <row r="45" spans="5:11" ht="15">
      <c r="E45" s="1" t="s">
        <v>29</v>
      </c>
      <c r="G45" s="13">
        <v>0</v>
      </c>
      <c r="H45" s="11"/>
      <c r="I45" s="13">
        <v>0</v>
      </c>
      <c r="J45" s="11"/>
      <c r="K45" s="13">
        <f>ROUND((G45-I45),5)</f>
        <v>0</v>
      </c>
    </row>
    <row r="46" spans="4:11" ht="15">
      <c r="D46" s="1" t="s">
        <v>116</v>
      </c>
      <c r="G46" s="12">
        <f>ROUND(SUM(G41:G45),5)</f>
        <v>14000</v>
      </c>
      <c r="H46" s="11"/>
      <c r="I46" s="12">
        <f>ROUND(SUM(I41:I45),5)</f>
        <v>11900</v>
      </c>
      <c r="J46" s="11"/>
      <c r="K46" s="12">
        <f>ROUND((G46-I46),5)</f>
        <v>2100</v>
      </c>
    </row>
    <row r="47" spans="4:11" ht="15">
      <c r="D47" s="1" t="s">
        <v>33</v>
      </c>
      <c r="G47" s="12"/>
      <c r="H47" s="11"/>
      <c r="I47" s="12"/>
      <c r="J47" s="11"/>
      <c r="K47" s="12"/>
    </row>
    <row r="48" spans="5:11" ht="15">
      <c r="E48" s="1" t="s">
        <v>35</v>
      </c>
      <c r="G48" s="12">
        <v>0</v>
      </c>
      <c r="H48" s="11"/>
      <c r="I48" s="12">
        <v>0</v>
      </c>
      <c r="J48" s="11"/>
      <c r="K48" s="12">
        <f aca="true" t="shared" si="2" ref="K48:K54">ROUND((G48-I48),5)</f>
        <v>0</v>
      </c>
    </row>
    <row r="49" spans="5:11" ht="15">
      <c r="E49" s="1" t="s">
        <v>36</v>
      </c>
      <c r="G49" s="12">
        <v>0</v>
      </c>
      <c r="H49" s="11"/>
      <c r="I49" s="12">
        <v>0</v>
      </c>
      <c r="J49" s="11"/>
      <c r="K49" s="12">
        <f t="shared" si="2"/>
        <v>0</v>
      </c>
    </row>
    <row r="50" spans="5:11" ht="15">
      <c r="E50" s="1" t="s">
        <v>37</v>
      </c>
      <c r="G50" s="12">
        <v>465</v>
      </c>
      <c r="H50" s="11"/>
      <c r="I50" s="12">
        <v>500</v>
      </c>
      <c r="J50" s="11"/>
      <c r="K50" s="12">
        <f t="shared" si="2"/>
        <v>-35</v>
      </c>
    </row>
    <row r="51" spans="5:11" ht="15">
      <c r="E51" s="1" t="s">
        <v>38</v>
      </c>
      <c r="G51" s="12">
        <v>188</v>
      </c>
      <c r="H51" s="11"/>
      <c r="I51" s="12">
        <v>200</v>
      </c>
      <c r="J51" s="11"/>
      <c r="K51" s="12">
        <f t="shared" si="2"/>
        <v>-12</v>
      </c>
    </row>
    <row r="52" spans="5:11" ht="15">
      <c r="E52" s="1" t="s">
        <v>39</v>
      </c>
      <c r="G52" s="12">
        <v>400</v>
      </c>
      <c r="H52" s="11"/>
      <c r="I52" s="12">
        <v>500</v>
      </c>
      <c r="J52" s="11"/>
      <c r="K52" s="12">
        <f t="shared" si="2"/>
        <v>-100</v>
      </c>
    </row>
    <row r="53" spans="5:11" ht="15">
      <c r="E53" s="1" t="s">
        <v>34</v>
      </c>
      <c r="G53" s="13">
        <v>0</v>
      </c>
      <c r="H53" s="11"/>
      <c r="I53" s="13">
        <v>0</v>
      </c>
      <c r="J53" s="11"/>
      <c r="K53" s="13">
        <f t="shared" si="2"/>
        <v>0</v>
      </c>
    </row>
    <row r="54" spans="4:11" ht="15">
      <c r="D54" s="1" t="s">
        <v>117</v>
      </c>
      <c r="G54" s="12">
        <f>ROUND(SUM(G47:G53),5)</f>
        <v>1053</v>
      </c>
      <c r="H54" s="11"/>
      <c r="I54" s="12">
        <f>ROUND(SUM(I47:I53),5)</f>
        <v>1200</v>
      </c>
      <c r="J54" s="11"/>
      <c r="K54" s="12">
        <f t="shared" si="2"/>
        <v>-147</v>
      </c>
    </row>
    <row r="55" spans="4:11" ht="15">
      <c r="D55" s="1" t="s">
        <v>40</v>
      </c>
      <c r="G55" s="12"/>
      <c r="H55" s="11"/>
      <c r="I55" s="12"/>
      <c r="J55" s="11"/>
      <c r="K55" s="12"/>
    </row>
    <row r="56" spans="5:11" ht="15">
      <c r="E56" s="1" t="s">
        <v>42</v>
      </c>
      <c r="G56" s="12">
        <v>1200</v>
      </c>
      <c r="H56" s="11"/>
      <c r="I56" s="12">
        <v>1200</v>
      </c>
      <c r="J56" s="11"/>
      <c r="K56" s="12">
        <f>ROUND((G56-I56),5)</f>
        <v>0</v>
      </c>
    </row>
    <row r="57" spans="5:11" ht="15">
      <c r="E57" s="1" t="s">
        <v>43</v>
      </c>
      <c r="G57" s="12">
        <v>795</v>
      </c>
      <c r="H57" s="11"/>
      <c r="I57" s="12">
        <v>800</v>
      </c>
      <c r="J57" s="11"/>
      <c r="K57" s="12">
        <f>ROUND((G57-I57),5)</f>
        <v>-5</v>
      </c>
    </row>
    <row r="58" spans="5:11" ht="15">
      <c r="E58" s="1" t="s">
        <v>41</v>
      </c>
      <c r="G58" s="13">
        <v>0</v>
      </c>
      <c r="H58" s="11"/>
      <c r="I58" s="13">
        <v>0</v>
      </c>
      <c r="J58" s="11"/>
      <c r="K58" s="13">
        <f>ROUND((G58-I58),5)</f>
        <v>0</v>
      </c>
    </row>
    <row r="59" spans="4:11" ht="15">
      <c r="D59" s="1" t="s">
        <v>118</v>
      </c>
      <c r="G59" s="12">
        <f>ROUND(SUM(G55:G58),5)</f>
        <v>1995</v>
      </c>
      <c r="H59" s="11"/>
      <c r="I59" s="12">
        <f>ROUND(SUM(I55:I58),5)</f>
        <v>2000</v>
      </c>
      <c r="J59" s="11"/>
      <c r="K59" s="12">
        <f>ROUND((G59-I59),5)</f>
        <v>-5</v>
      </c>
    </row>
    <row r="60" spans="4:11" ht="15">
      <c r="D60" s="1" t="s">
        <v>44</v>
      </c>
      <c r="G60" s="12"/>
      <c r="H60" s="11"/>
      <c r="I60" s="12"/>
      <c r="J60" s="11"/>
      <c r="K60" s="12"/>
    </row>
    <row r="61" spans="5:11" ht="15">
      <c r="E61" s="1" t="s">
        <v>46</v>
      </c>
      <c r="G61" s="12">
        <v>8800</v>
      </c>
      <c r="H61" s="11"/>
      <c r="I61" s="12">
        <v>8800</v>
      </c>
      <c r="J61" s="11"/>
      <c r="K61" s="12">
        <f>ROUND((G61-I61),5)</f>
        <v>0</v>
      </c>
    </row>
    <row r="62" spans="5:11" ht="15">
      <c r="E62" s="1" t="s">
        <v>47</v>
      </c>
      <c r="G62" s="12">
        <v>600</v>
      </c>
      <c r="H62" s="11"/>
      <c r="I62" s="12">
        <v>600</v>
      </c>
      <c r="J62" s="11"/>
      <c r="K62" s="12">
        <f>ROUND((G62-I62),5)</f>
        <v>0</v>
      </c>
    </row>
    <row r="63" spans="5:11" ht="15">
      <c r="E63" s="1" t="s">
        <v>48</v>
      </c>
      <c r="G63" s="12">
        <v>3300</v>
      </c>
      <c r="H63" s="11"/>
      <c r="I63" s="12">
        <v>3300</v>
      </c>
      <c r="J63" s="11"/>
      <c r="K63" s="12">
        <f>ROUND((G63-I63),5)</f>
        <v>0</v>
      </c>
    </row>
    <row r="64" spans="5:11" ht="15">
      <c r="E64" s="1" t="s">
        <v>49</v>
      </c>
      <c r="G64" s="12"/>
      <c r="H64" s="11"/>
      <c r="I64" s="12"/>
      <c r="J64" s="11"/>
      <c r="K64" s="12"/>
    </row>
    <row r="65" spans="6:11" ht="15">
      <c r="F65" s="1" t="s">
        <v>51</v>
      </c>
      <c r="G65" s="12">
        <v>1100</v>
      </c>
      <c r="H65" s="11"/>
      <c r="I65" s="12">
        <v>0</v>
      </c>
      <c r="J65" s="11"/>
      <c r="K65" s="12">
        <f aca="true" t="shared" si="3" ref="K65:K74">ROUND((G65-I65),5)</f>
        <v>1100</v>
      </c>
    </row>
    <row r="66" spans="6:11" ht="15">
      <c r="F66" s="1" t="s">
        <v>52</v>
      </c>
      <c r="G66" s="12">
        <v>1200</v>
      </c>
      <c r="H66" s="11"/>
      <c r="I66" s="12">
        <v>0</v>
      </c>
      <c r="J66" s="11"/>
      <c r="K66" s="12">
        <f t="shared" si="3"/>
        <v>1200</v>
      </c>
    </row>
    <row r="67" spans="6:11" ht="15">
      <c r="F67" s="1" t="s">
        <v>53</v>
      </c>
      <c r="G67" s="12">
        <v>710</v>
      </c>
      <c r="H67" s="11"/>
      <c r="I67" s="12">
        <v>0</v>
      </c>
      <c r="J67" s="11"/>
      <c r="K67" s="12">
        <f t="shared" si="3"/>
        <v>710</v>
      </c>
    </row>
    <row r="68" spans="6:11" ht="15">
      <c r="F68" s="1" t="s">
        <v>54</v>
      </c>
      <c r="G68" s="12">
        <v>650</v>
      </c>
      <c r="H68" s="11"/>
      <c r="I68" s="12">
        <v>0</v>
      </c>
      <c r="J68" s="11"/>
      <c r="K68" s="12">
        <f t="shared" si="3"/>
        <v>650</v>
      </c>
    </row>
    <row r="69" spans="6:11" ht="15">
      <c r="F69" s="1" t="s">
        <v>55</v>
      </c>
      <c r="G69" s="12">
        <v>520</v>
      </c>
      <c r="H69" s="11"/>
      <c r="I69" s="12">
        <v>0</v>
      </c>
      <c r="J69" s="11"/>
      <c r="K69" s="12">
        <f t="shared" si="3"/>
        <v>520</v>
      </c>
    </row>
    <row r="70" spans="6:11" ht="15">
      <c r="F70" s="1" t="s">
        <v>56</v>
      </c>
      <c r="G70" s="12">
        <v>920</v>
      </c>
      <c r="H70" s="11"/>
      <c r="I70" s="12">
        <v>0</v>
      </c>
      <c r="J70" s="11"/>
      <c r="K70" s="12">
        <f t="shared" si="3"/>
        <v>920</v>
      </c>
    </row>
    <row r="71" spans="6:11" ht="15">
      <c r="F71" s="1" t="s">
        <v>50</v>
      </c>
      <c r="G71" s="13">
        <v>0</v>
      </c>
      <c r="H71" s="11"/>
      <c r="I71" s="13">
        <v>5200</v>
      </c>
      <c r="J71" s="11"/>
      <c r="K71" s="13">
        <f t="shared" si="3"/>
        <v>-5200</v>
      </c>
    </row>
    <row r="72" spans="5:11" ht="15">
      <c r="E72" s="1" t="s">
        <v>120</v>
      </c>
      <c r="G72" s="12">
        <f>ROUND(SUM(G64:G71),5)</f>
        <v>5100</v>
      </c>
      <c r="H72" s="11"/>
      <c r="I72" s="12">
        <f>ROUND(SUM(I64:I71),5)</f>
        <v>5200</v>
      </c>
      <c r="J72" s="11"/>
      <c r="K72" s="12">
        <f t="shared" si="3"/>
        <v>-100</v>
      </c>
    </row>
    <row r="73" spans="5:11" ht="15">
      <c r="E73" s="1" t="s">
        <v>45</v>
      </c>
      <c r="G73" s="13">
        <v>0</v>
      </c>
      <c r="H73" s="11"/>
      <c r="I73" s="13">
        <v>0</v>
      </c>
      <c r="J73" s="11"/>
      <c r="K73" s="13">
        <f t="shared" si="3"/>
        <v>0</v>
      </c>
    </row>
    <row r="74" spans="4:11" ht="15">
      <c r="D74" s="1" t="s">
        <v>119</v>
      </c>
      <c r="G74" s="12">
        <f>ROUND(SUM(G60:G63)+SUM(G72:G73),5)</f>
        <v>17800</v>
      </c>
      <c r="H74" s="11"/>
      <c r="I74" s="12">
        <f>ROUND(SUM(I60:I63)+SUM(I72:I73),5)</f>
        <v>17900</v>
      </c>
      <c r="J74" s="11"/>
      <c r="K74" s="12">
        <f t="shared" si="3"/>
        <v>-100</v>
      </c>
    </row>
    <row r="75" spans="4:11" ht="15">
      <c r="D75" s="1" t="s">
        <v>57</v>
      </c>
      <c r="G75" s="12"/>
      <c r="H75" s="11"/>
      <c r="I75" s="12"/>
      <c r="J75" s="11"/>
      <c r="K75" s="12"/>
    </row>
    <row r="76" spans="5:11" ht="15">
      <c r="E76" s="1" t="s">
        <v>59</v>
      </c>
      <c r="G76" s="12">
        <v>5400</v>
      </c>
      <c r="H76" s="11"/>
      <c r="I76" s="12">
        <v>5400</v>
      </c>
      <c r="J76" s="11"/>
      <c r="K76" s="12">
        <f aca="true" t="shared" si="4" ref="K76:K84">ROUND((G76-I76),5)</f>
        <v>0</v>
      </c>
    </row>
    <row r="77" spans="5:11" ht="15">
      <c r="E77" s="1" t="s">
        <v>60</v>
      </c>
      <c r="G77" s="12">
        <v>355</v>
      </c>
      <c r="H77" s="11"/>
      <c r="I77" s="12">
        <v>400</v>
      </c>
      <c r="J77" s="11"/>
      <c r="K77" s="12">
        <f t="shared" si="4"/>
        <v>-45</v>
      </c>
    </row>
    <row r="78" spans="5:11" ht="15">
      <c r="E78" s="1" t="s">
        <v>61</v>
      </c>
      <c r="G78" s="12">
        <v>12700</v>
      </c>
      <c r="H78" s="11"/>
      <c r="I78" s="12">
        <v>13000</v>
      </c>
      <c r="J78" s="11"/>
      <c r="K78" s="12">
        <f t="shared" si="4"/>
        <v>-300</v>
      </c>
    </row>
    <row r="79" spans="5:11" ht="15">
      <c r="E79" s="1" t="s">
        <v>62</v>
      </c>
      <c r="G79" s="12">
        <v>6700</v>
      </c>
      <c r="H79" s="11"/>
      <c r="I79" s="12">
        <v>7000</v>
      </c>
      <c r="J79" s="11"/>
      <c r="K79" s="12">
        <f t="shared" si="4"/>
        <v>-300</v>
      </c>
    </row>
    <row r="80" spans="5:11" ht="15">
      <c r="E80" s="1" t="s">
        <v>63</v>
      </c>
      <c r="G80" s="12">
        <v>4000</v>
      </c>
      <c r="H80" s="11"/>
      <c r="I80" s="12">
        <v>4200</v>
      </c>
      <c r="J80" s="11"/>
      <c r="K80" s="12">
        <f t="shared" si="4"/>
        <v>-200</v>
      </c>
    </row>
    <row r="81" spans="5:11" ht="15">
      <c r="E81" s="1" t="s">
        <v>64</v>
      </c>
      <c r="G81" s="12">
        <v>3540</v>
      </c>
      <c r="H81" s="11"/>
      <c r="I81" s="12">
        <v>3000</v>
      </c>
      <c r="J81" s="11"/>
      <c r="K81" s="12">
        <f t="shared" si="4"/>
        <v>540</v>
      </c>
    </row>
    <row r="82" spans="5:11" ht="15">
      <c r="E82" s="1" t="s">
        <v>65</v>
      </c>
      <c r="G82" s="12">
        <v>200</v>
      </c>
      <c r="H82" s="11"/>
      <c r="I82" s="12">
        <v>500</v>
      </c>
      <c r="J82" s="11"/>
      <c r="K82" s="12">
        <f t="shared" si="4"/>
        <v>-300</v>
      </c>
    </row>
    <row r="83" spans="5:11" ht="15">
      <c r="E83" s="1" t="s">
        <v>58</v>
      </c>
      <c r="G83" s="13">
        <v>0</v>
      </c>
      <c r="H83" s="11"/>
      <c r="I83" s="13">
        <v>0</v>
      </c>
      <c r="J83" s="11"/>
      <c r="K83" s="13">
        <f t="shared" si="4"/>
        <v>0</v>
      </c>
    </row>
    <row r="84" spans="4:11" ht="15">
      <c r="D84" s="1" t="s">
        <v>121</v>
      </c>
      <c r="G84" s="12">
        <f>ROUND(SUM(G75:G83),5)</f>
        <v>32895</v>
      </c>
      <c r="H84" s="11"/>
      <c r="I84" s="12">
        <f>ROUND(SUM(I75:I83),5)</f>
        <v>33500</v>
      </c>
      <c r="J84" s="11"/>
      <c r="K84" s="12">
        <f t="shared" si="4"/>
        <v>-605</v>
      </c>
    </row>
    <row r="85" spans="4:11" ht="15">
      <c r="D85" s="1" t="s">
        <v>66</v>
      </c>
      <c r="G85" s="12"/>
      <c r="H85" s="11"/>
      <c r="I85" s="12"/>
      <c r="J85" s="11"/>
      <c r="K85" s="12"/>
    </row>
    <row r="86" spans="5:11" ht="15">
      <c r="E86" s="1" t="s">
        <v>68</v>
      </c>
      <c r="G86" s="12">
        <v>21100</v>
      </c>
      <c r="H86" s="11"/>
      <c r="I86" s="12">
        <v>21100</v>
      </c>
      <c r="J86" s="11"/>
      <c r="K86" s="12">
        <f aca="true" t="shared" si="5" ref="K86:K93">ROUND((G86-I86),5)</f>
        <v>0</v>
      </c>
    </row>
    <row r="87" spans="5:11" ht="15">
      <c r="E87" s="1" t="s">
        <v>69</v>
      </c>
      <c r="G87" s="12">
        <v>9700</v>
      </c>
      <c r="H87" s="11"/>
      <c r="I87" s="12">
        <v>9500</v>
      </c>
      <c r="J87" s="11"/>
      <c r="K87" s="12">
        <f t="shared" si="5"/>
        <v>200</v>
      </c>
    </row>
    <row r="88" spans="5:11" ht="15">
      <c r="E88" s="1" t="s">
        <v>70</v>
      </c>
      <c r="G88" s="12">
        <v>643</v>
      </c>
      <c r="H88" s="11"/>
      <c r="I88" s="12">
        <v>643</v>
      </c>
      <c r="J88" s="11"/>
      <c r="K88" s="12">
        <f t="shared" si="5"/>
        <v>0</v>
      </c>
    </row>
    <row r="89" spans="5:11" ht="15">
      <c r="E89" s="1" t="s">
        <v>71</v>
      </c>
      <c r="G89" s="12">
        <v>100</v>
      </c>
      <c r="H89" s="11"/>
      <c r="I89" s="12">
        <v>500</v>
      </c>
      <c r="J89" s="11"/>
      <c r="K89" s="12">
        <f t="shared" si="5"/>
        <v>-400</v>
      </c>
    </row>
    <row r="90" spans="5:11" ht="15">
      <c r="E90" s="1" t="s">
        <v>67</v>
      </c>
      <c r="G90" s="13">
        <v>0</v>
      </c>
      <c r="H90" s="11"/>
      <c r="I90" s="13">
        <v>0</v>
      </c>
      <c r="J90" s="11"/>
      <c r="K90" s="13">
        <f t="shared" si="5"/>
        <v>0</v>
      </c>
    </row>
    <row r="91" spans="4:11" ht="15">
      <c r="D91" s="1" t="s">
        <v>122</v>
      </c>
      <c r="G91" s="12">
        <f>ROUND(SUM(G85:G90),5)</f>
        <v>31543</v>
      </c>
      <c r="H91" s="11"/>
      <c r="I91" s="12">
        <f>ROUND(SUM(I85:I90),5)</f>
        <v>31743</v>
      </c>
      <c r="J91" s="11"/>
      <c r="K91" s="12">
        <f t="shared" si="5"/>
        <v>-200</v>
      </c>
    </row>
    <row r="92" spans="3:11" ht="15">
      <c r="C92" s="1" t="s">
        <v>137</v>
      </c>
      <c r="G92" s="15">
        <f>ROUND(G27+G40+G46+G54+G59+G74+G84+SUM(G91:G91),5)</f>
        <v>203686</v>
      </c>
      <c r="H92" s="11"/>
      <c r="I92" s="15">
        <f>ROUND(I27+I40+I46+I54+I59+I74+I84+SUM(I91:I91),5)</f>
        <v>203543</v>
      </c>
      <c r="J92" s="11"/>
      <c r="K92" s="15">
        <f t="shared" si="5"/>
        <v>143</v>
      </c>
    </row>
    <row r="93" spans="2:11" ht="15">
      <c r="B93" s="1" t="s">
        <v>131</v>
      </c>
      <c r="G93" s="12">
        <f>ROUND(G8+G26-G92,5)</f>
        <v>-16636</v>
      </c>
      <c r="H93" s="11"/>
      <c r="I93" s="12">
        <f>ROUND(I8+I26-I92,5)</f>
        <v>-17043</v>
      </c>
      <c r="J93" s="11"/>
      <c r="K93" s="12">
        <f t="shared" si="5"/>
        <v>407</v>
      </c>
    </row>
    <row r="94" spans="7:11" ht="15">
      <c r="G94" s="12"/>
      <c r="H94" s="11"/>
      <c r="I94" s="12"/>
      <c r="J94" s="11"/>
      <c r="K94" s="12"/>
    </row>
    <row r="95" spans="2:11" ht="15">
      <c r="B95" s="1" t="s">
        <v>136</v>
      </c>
      <c r="G95" s="12"/>
      <c r="H95" s="11"/>
      <c r="I95" s="12"/>
      <c r="J95" s="11"/>
      <c r="K95" s="12"/>
    </row>
    <row r="96" spans="3:11" ht="15">
      <c r="C96" s="1" t="s">
        <v>135</v>
      </c>
      <c r="G96" s="12"/>
      <c r="H96" s="11"/>
      <c r="I96" s="12"/>
      <c r="J96" s="11"/>
      <c r="K96" s="12"/>
    </row>
    <row r="97" spans="4:11" ht="15">
      <c r="D97" s="1" t="s">
        <v>72</v>
      </c>
      <c r="G97" s="12"/>
      <c r="H97" s="11"/>
      <c r="I97" s="12"/>
      <c r="J97" s="11"/>
      <c r="K97" s="12"/>
    </row>
    <row r="98" spans="5:11" ht="15">
      <c r="E98" s="1" t="s">
        <v>74</v>
      </c>
      <c r="G98" s="12">
        <v>15000</v>
      </c>
      <c r="H98" s="11"/>
      <c r="I98" s="12">
        <v>0</v>
      </c>
      <c r="J98" s="11"/>
      <c r="K98" s="12">
        <f aca="true" t="shared" si="6" ref="K98:K105">ROUND((G98-I98),5)</f>
        <v>15000</v>
      </c>
    </row>
    <row r="99" spans="5:11" ht="15">
      <c r="E99" s="1" t="s">
        <v>75</v>
      </c>
      <c r="G99" s="12">
        <v>8000</v>
      </c>
      <c r="H99" s="11"/>
      <c r="I99" s="12">
        <v>0</v>
      </c>
      <c r="J99" s="11"/>
      <c r="K99" s="12">
        <f t="shared" si="6"/>
        <v>8000</v>
      </c>
    </row>
    <row r="100" spans="5:11" ht="15">
      <c r="E100" s="1" t="s">
        <v>76</v>
      </c>
      <c r="G100" s="12">
        <v>4500</v>
      </c>
      <c r="H100" s="11"/>
      <c r="I100" s="12">
        <v>0</v>
      </c>
      <c r="J100" s="11"/>
      <c r="K100" s="12">
        <f t="shared" si="6"/>
        <v>4500</v>
      </c>
    </row>
    <row r="101" spans="5:11" ht="15">
      <c r="E101" s="1" t="s">
        <v>77</v>
      </c>
      <c r="G101" s="12">
        <v>1450</v>
      </c>
      <c r="H101" s="11"/>
      <c r="I101" s="12">
        <v>0</v>
      </c>
      <c r="J101" s="11"/>
      <c r="K101" s="12">
        <f t="shared" si="6"/>
        <v>1450</v>
      </c>
    </row>
    <row r="102" spans="5:11" ht="15">
      <c r="E102" s="1" t="s">
        <v>78</v>
      </c>
      <c r="G102" s="12">
        <v>8800</v>
      </c>
      <c r="H102" s="11"/>
      <c r="I102" s="12">
        <v>0</v>
      </c>
      <c r="J102" s="11"/>
      <c r="K102" s="12">
        <f t="shared" si="6"/>
        <v>8800</v>
      </c>
    </row>
    <row r="103" spans="5:11" ht="15">
      <c r="E103" s="1" t="s">
        <v>79</v>
      </c>
      <c r="G103" s="12">
        <v>6000</v>
      </c>
      <c r="H103" s="11"/>
      <c r="I103" s="12">
        <v>0</v>
      </c>
      <c r="J103" s="11"/>
      <c r="K103" s="12">
        <f t="shared" si="6"/>
        <v>6000</v>
      </c>
    </row>
    <row r="104" spans="5:11" ht="15">
      <c r="E104" s="1" t="s">
        <v>73</v>
      </c>
      <c r="G104" s="13">
        <v>0</v>
      </c>
      <c r="H104" s="11"/>
      <c r="I104" s="13">
        <v>0</v>
      </c>
      <c r="J104" s="11"/>
      <c r="K104" s="13">
        <f t="shared" si="6"/>
        <v>0</v>
      </c>
    </row>
    <row r="105" spans="4:11" ht="15">
      <c r="D105" s="1" t="s">
        <v>123</v>
      </c>
      <c r="G105" s="12">
        <f>ROUND(SUM(G97:G104),5)</f>
        <v>43750</v>
      </c>
      <c r="H105" s="11"/>
      <c r="I105" s="12">
        <f>ROUND(SUM(I97:I104),5)</f>
        <v>0</v>
      </c>
      <c r="J105" s="11"/>
      <c r="K105" s="12">
        <f t="shared" si="6"/>
        <v>43750</v>
      </c>
    </row>
    <row r="106" spans="4:11" ht="15">
      <c r="D106" s="1" t="s">
        <v>80</v>
      </c>
      <c r="G106" s="12"/>
      <c r="H106" s="11"/>
      <c r="I106" s="12"/>
      <c r="J106" s="11"/>
      <c r="K106" s="12"/>
    </row>
    <row r="107" spans="5:11" ht="15">
      <c r="E107" s="1" t="s">
        <v>82</v>
      </c>
      <c r="G107" s="12">
        <v>9236</v>
      </c>
      <c r="H107" s="11"/>
      <c r="I107" s="12">
        <v>7043</v>
      </c>
      <c r="J107" s="11"/>
      <c r="K107" s="12">
        <f aca="true" t="shared" si="7" ref="K107:K115">ROUND((G107-I107),5)</f>
        <v>2193</v>
      </c>
    </row>
    <row r="108" spans="5:11" ht="15">
      <c r="E108" s="1" t="s">
        <v>83</v>
      </c>
      <c r="G108" s="12">
        <v>5000</v>
      </c>
      <c r="H108" s="11"/>
      <c r="I108" s="12">
        <v>10000</v>
      </c>
      <c r="J108" s="11"/>
      <c r="K108" s="12">
        <f t="shared" si="7"/>
        <v>-5000</v>
      </c>
    </row>
    <row r="109" spans="5:11" ht="15">
      <c r="E109" s="1" t="s">
        <v>84</v>
      </c>
      <c r="G109" s="12">
        <v>2400</v>
      </c>
      <c r="H109" s="11"/>
      <c r="I109" s="12">
        <v>0</v>
      </c>
      <c r="J109" s="11"/>
      <c r="K109" s="12">
        <f t="shared" si="7"/>
        <v>2400</v>
      </c>
    </row>
    <row r="110" spans="5:11" ht="15">
      <c r="E110" s="1" t="s">
        <v>85</v>
      </c>
      <c r="G110" s="12">
        <v>7500</v>
      </c>
      <c r="H110" s="11"/>
      <c r="I110" s="12">
        <v>0</v>
      </c>
      <c r="J110" s="11"/>
      <c r="K110" s="12">
        <f t="shared" si="7"/>
        <v>7500</v>
      </c>
    </row>
    <row r="111" spans="5:11" ht="15">
      <c r="E111" s="1" t="s">
        <v>86</v>
      </c>
      <c r="G111" s="12">
        <v>8300</v>
      </c>
      <c r="H111" s="11"/>
      <c r="I111" s="12">
        <v>0</v>
      </c>
      <c r="J111" s="11"/>
      <c r="K111" s="12">
        <f t="shared" si="7"/>
        <v>8300</v>
      </c>
    </row>
    <row r="112" spans="5:11" ht="15">
      <c r="E112" s="1" t="s">
        <v>81</v>
      </c>
      <c r="G112" s="13">
        <v>0</v>
      </c>
      <c r="H112" s="11"/>
      <c r="I112" s="13">
        <v>0</v>
      </c>
      <c r="J112" s="11"/>
      <c r="K112" s="13">
        <f t="shared" si="7"/>
        <v>0</v>
      </c>
    </row>
    <row r="113" spans="4:11" ht="15">
      <c r="D113" s="1" t="s">
        <v>124</v>
      </c>
      <c r="G113" s="12">
        <f>ROUND(SUM(G106:G112),5)</f>
        <v>32436</v>
      </c>
      <c r="H113" s="11"/>
      <c r="I113" s="12">
        <f>ROUND(SUM(I106:I112),5)</f>
        <v>17043</v>
      </c>
      <c r="J113" s="11"/>
      <c r="K113" s="12">
        <f t="shared" si="7"/>
        <v>15393</v>
      </c>
    </row>
    <row r="114" spans="4:11" ht="15">
      <c r="D114" s="1" t="s">
        <v>87</v>
      </c>
      <c r="G114" s="13">
        <v>23300</v>
      </c>
      <c r="H114" s="11"/>
      <c r="I114" s="13">
        <v>0</v>
      </c>
      <c r="J114" s="11"/>
      <c r="K114" s="13">
        <f t="shared" si="7"/>
        <v>23300</v>
      </c>
    </row>
    <row r="115" spans="3:11" ht="15">
      <c r="C115" s="1" t="s">
        <v>140</v>
      </c>
      <c r="G115" s="12">
        <f>ROUND(G96+G105+SUM(G113:G114),5)</f>
        <v>99486</v>
      </c>
      <c r="H115" s="11"/>
      <c r="I115" s="12">
        <f>ROUND(I96+I105+SUM(I113:I114),5)</f>
        <v>17043</v>
      </c>
      <c r="J115" s="11"/>
      <c r="K115" s="12">
        <f t="shared" si="7"/>
        <v>82443</v>
      </c>
    </row>
    <row r="116" spans="7:11" ht="15">
      <c r="G116" s="12"/>
      <c r="H116" s="11"/>
      <c r="I116" s="12"/>
      <c r="J116" s="11"/>
      <c r="K116" s="12"/>
    </row>
    <row r="117" spans="3:11" ht="15">
      <c r="C117" s="1" t="s">
        <v>134</v>
      </c>
      <c r="G117" s="12"/>
      <c r="H117" s="11"/>
      <c r="I117" s="12"/>
      <c r="J117" s="11"/>
      <c r="K117" s="12"/>
    </row>
    <row r="118" spans="4:11" ht="15">
      <c r="D118" s="1" t="s">
        <v>88</v>
      </c>
      <c r="G118" s="12"/>
      <c r="H118" s="11"/>
      <c r="I118" s="12"/>
      <c r="J118" s="11"/>
      <c r="K118" s="12"/>
    </row>
    <row r="119" spans="5:11" ht="15">
      <c r="E119" s="1" t="s">
        <v>90</v>
      </c>
      <c r="G119" s="12">
        <v>13500</v>
      </c>
      <c r="H119" s="11"/>
      <c r="I119" s="12">
        <v>0</v>
      </c>
      <c r="J119" s="11"/>
      <c r="K119" s="12">
        <f aca="true" t="shared" si="8" ref="K119:K126">ROUND((G119-I119),5)</f>
        <v>13500</v>
      </c>
    </row>
    <row r="120" spans="5:11" ht="15">
      <c r="E120" s="1" t="s">
        <v>91</v>
      </c>
      <c r="G120" s="12">
        <v>6100</v>
      </c>
      <c r="H120" s="11"/>
      <c r="I120" s="12">
        <v>0</v>
      </c>
      <c r="J120" s="11"/>
      <c r="K120" s="12">
        <f t="shared" si="8"/>
        <v>6100</v>
      </c>
    </row>
    <row r="121" spans="5:11" ht="15">
      <c r="E121" s="1" t="s">
        <v>92</v>
      </c>
      <c r="G121" s="12">
        <v>7500</v>
      </c>
      <c r="H121" s="11"/>
      <c r="I121" s="12">
        <v>0</v>
      </c>
      <c r="J121" s="11"/>
      <c r="K121" s="12">
        <f t="shared" si="8"/>
        <v>7500</v>
      </c>
    </row>
    <row r="122" spans="5:11" ht="15">
      <c r="E122" s="1" t="s">
        <v>93</v>
      </c>
      <c r="G122" s="12">
        <v>12800</v>
      </c>
      <c r="H122" s="11"/>
      <c r="I122" s="12">
        <v>0</v>
      </c>
      <c r="J122" s="11"/>
      <c r="K122" s="12">
        <f t="shared" si="8"/>
        <v>12800</v>
      </c>
    </row>
    <row r="123" spans="5:11" ht="15">
      <c r="E123" s="1" t="s">
        <v>94</v>
      </c>
      <c r="G123" s="12">
        <v>1450</v>
      </c>
      <c r="H123" s="11"/>
      <c r="I123" s="12">
        <v>0</v>
      </c>
      <c r="J123" s="11"/>
      <c r="K123" s="12">
        <f t="shared" si="8"/>
        <v>1450</v>
      </c>
    </row>
    <row r="124" spans="5:11" ht="15">
      <c r="E124" s="1" t="s">
        <v>95</v>
      </c>
      <c r="G124" s="12">
        <v>0</v>
      </c>
      <c r="H124" s="11"/>
      <c r="I124" s="12">
        <v>0</v>
      </c>
      <c r="J124" s="11"/>
      <c r="K124" s="12">
        <f t="shared" si="8"/>
        <v>0</v>
      </c>
    </row>
    <row r="125" spans="5:11" ht="15">
      <c r="E125" s="1" t="s">
        <v>89</v>
      </c>
      <c r="G125" s="13">
        <v>0</v>
      </c>
      <c r="H125" s="11"/>
      <c r="I125" s="13">
        <v>0</v>
      </c>
      <c r="J125" s="11"/>
      <c r="K125" s="13">
        <f t="shared" si="8"/>
        <v>0</v>
      </c>
    </row>
    <row r="126" spans="4:11" ht="15">
      <c r="D126" s="1" t="s">
        <v>125</v>
      </c>
      <c r="G126" s="12">
        <f>ROUND(SUM(G118:G125),5)</f>
        <v>41350</v>
      </c>
      <c r="H126" s="11"/>
      <c r="I126" s="12">
        <f>ROUND(SUM(I118:I125),5)</f>
        <v>0</v>
      </c>
      <c r="J126" s="11"/>
      <c r="K126" s="12">
        <f t="shared" si="8"/>
        <v>41350</v>
      </c>
    </row>
    <row r="127" spans="4:11" ht="15">
      <c r="D127" s="1" t="s">
        <v>96</v>
      </c>
      <c r="G127" s="12"/>
      <c r="H127" s="11"/>
      <c r="I127" s="12"/>
      <c r="J127" s="11"/>
      <c r="K127" s="12"/>
    </row>
    <row r="128" spans="5:11" ht="15">
      <c r="E128" s="1" t="s">
        <v>98</v>
      </c>
      <c r="G128" s="12">
        <v>1500</v>
      </c>
      <c r="H128" s="11"/>
      <c r="I128" s="12">
        <v>0</v>
      </c>
      <c r="J128" s="11"/>
      <c r="K128" s="12">
        <f aca="true" t="shared" si="9" ref="K128:K133">ROUND((G128-I128),5)</f>
        <v>1500</v>
      </c>
    </row>
    <row r="129" spans="5:11" ht="15">
      <c r="E129" s="1" t="s">
        <v>99</v>
      </c>
      <c r="G129" s="12">
        <v>1900</v>
      </c>
      <c r="H129" s="11"/>
      <c r="I129" s="12">
        <v>0</v>
      </c>
      <c r="J129" s="11"/>
      <c r="K129" s="12">
        <f t="shared" si="9"/>
        <v>1900</v>
      </c>
    </row>
    <row r="130" spans="5:11" ht="15">
      <c r="E130" s="1" t="s">
        <v>100</v>
      </c>
      <c r="G130" s="12">
        <v>8800</v>
      </c>
      <c r="H130" s="11"/>
      <c r="I130" s="12">
        <v>0</v>
      </c>
      <c r="J130" s="11"/>
      <c r="K130" s="12">
        <f t="shared" si="9"/>
        <v>8800</v>
      </c>
    </row>
    <row r="131" spans="5:11" ht="15">
      <c r="E131" s="1" t="s">
        <v>101</v>
      </c>
      <c r="G131" s="12">
        <v>6000</v>
      </c>
      <c r="H131" s="11"/>
      <c r="I131" s="12">
        <v>0</v>
      </c>
      <c r="J131" s="11"/>
      <c r="K131" s="12">
        <f t="shared" si="9"/>
        <v>6000</v>
      </c>
    </row>
    <row r="132" spans="5:11" ht="15">
      <c r="E132" s="1" t="s">
        <v>97</v>
      </c>
      <c r="G132" s="13">
        <v>0</v>
      </c>
      <c r="H132" s="11"/>
      <c r="I132" s="13">
        <v>0</v>
      </c>
      <c r="J132" s="11"/>
      <c r="K132" s="13">
        <f t="shared" si="9"/>
        <v>0</v>
      </c>
    </row>
    <row r="133" spans="4:11" ht="15">
      <c r="D133" s="1" t="s">
        <v>126</v>
      </c>
      <c r="G133" s="12">
        <f>ROUND(SUM(G127:G132),5)</f>
        <v>18200</v>
      </c>
      <c r="H133" s="11"/>
      <c r="I133" s="12">
        <f>ROUND(SUM(I127:I132),5)</f>
        <v>0</v>
      </c>
      <c r="J133" s="11"/>
      <c r="K133" s="12">
        <f t="shared" si="9"/>
        <v>18200</v>
      </c>
    </row>
    <row r="134" spans="4:11" ht="15">
      <c r="D134" s="1" t="s">
        <v>102</v>
      </c>
      <c r="G134" s="12"/>
      <c r="H134" s="11"/>
      <c r="I134" s="12"/>
      <c r="J134" s="11"/>
      <c r="K134" s="12"/>
    </row>
    <row r="135" spans="5:11" ht="15">
      <c r="E135" s="1" t="s">
        <v>104</v>
      </c>
      <c r="G135" s="12">
        <v>10500</v>
      </c>
      <c r="H135" s="11"/>
      <c r="I135" s="12">
        <v>0</v>
      </c>
      <c r="J135" s="11"/>
      <c r="K135" s="12">
        <f aca="true" t="shared" si="10" ref="K135:K144">ROUND((G135-I135),5)</f>
        <v>10500</v>
      </c>
    </row>
    <row r="136" spans="5:11" ht="15">
      <c r="E136" s="1" t="s">
        <v>105</v>
      </c>
      <c r="G136" s="12">
        <v>3500</v>
      </c>
      <c r="H136" s="11"/>
      <c r="I136" s="12">
        <v>0</v>
      </c>
      <c r="J136" s="11"/>
      <c r="K136" s="12">
        <f t="shared" si="10"/>
        <v>3500</v>
      </c>
    </row>
    <row r="137" spans="5:11" ht="15">
      <c r="E137" s="1" t="s">
        <v>106</v>
      </c>
      <c r="G137" s="12">
        <v>7200</v>
      </c>
      <c r="H137" s="11"/>
      <c r="I137" s="12">
        <v>0</v>
      </c>
      <c r="J137" s="11"/>
      <c r="K137" s="12">
        <f t="shared" si="10"/>
        <v>7200</v>
      </c>
    </row>
    <row r="138" spans="5:11" ht="15">
      <c r="E138" s="1" t="s">
        <v>107</v>
      </c>
      <c r="G138" s="12">
        <v>2100</v>
      </c>
      <c r="H138" s="11"/>
      <c r="I138" s="12">
        <v>0</v>
      </c>
      <c r="J138" s="11"/>
      <c r="K138" s="12">
        <f t="shared" si="10"/>
        <v>2100</v>
      </c>
    </row>
    <row r="139" spans="5:11" ht="15">
      <c r="E139" s="1" t="s">
        <v>103</v>
      </c>
      <c r="G139" s="13">
        <v>0</v>
      </c>
      <c r="H139" s="11"/>
      <c r="I139" s="13">
        <v>0</v>
      </c>
      <c r="J139" s="11"/>
      <c r="K139" s="13">
        <f t="shared" si="10"/>
        <v>0</v>
      </c>
    </row>
    <row r="140" spans="4:11" ht="15">
      <c r="D140" s="1" t="s">
        <v>127</v>
      </c>
      <c r="G140" s="12">
        <f>ROUND(SUM(G134:G139),5)</f>
        <v>23300</v>
      </c>
      <c r="H140" s="11"/>
      <c r="I140" s="12">
        <f>ROUND(SUM(I134:I139),5)</f>
        <v>0</v>
      </c>
      <c r="J140" s="11"/>
      <c r="K140" s="12">
        <f t="shared" si="10"/>
        <v>23300</v>
      </c>
    </row>
    <row r="141" spans="4:11" ht="15">
      <c r="D141" s="1" t="s">
        <v>108</v>
      </c>
      <c r="G141" s="12">
        <v>0</v>
      </c>
      <c r="H141" s="11"/>
      <c r="I141" s="12">
        <v>0</v>
      </c>
      <c r="J141" s="11"/>
      <c r="K141" s="12">
        <f t="shared" si="10"/>
        <v>0</v>
      </c>
    </row>
    <row r="142" spans="3:11" ht="15">
      <c r="C142" s="1" t="s">
        <v>139</v>
      </c>
      <c r="G142" s="14">
        <f>ROUND(G117+G126+G133+SUM(G140:G141),5)</f>
        <v>82850</v>
      </c>
      <c r="H142" s="11"/>
      <c r="I142" s="14">
        <f>ROUND(I117+I126+I133+SUM(I140:I141),5)</f>
        <v>0</v>
      </c>
      <c r="J142" s="11"/>
      <c r="K142" s="14">
        <f t="shared" si="10"/>
        <v>82850</v>
      </c>
    </row>
    <row r="143" spans="2:11" ht="15">
      <c r="B143" s="1" t="s">
        <v>132</v>
      </c>
      <c r="G143" s="14">
        <f>ROUND(G95+G115-G142,5)</f>
        <v>16636</v>
      </c>
      <c r="H143" s="11"/>
      <c r="I143" s="14">
        <f>ROUND(I95+I115-I142,5)</f>
        <v>17043</v>
      </c>
      <c r="J143" s="11"/>
      <c r="K143" s="14">
        <f t="shared" si="10"/>
        <v>-407</v>
      </c>
    </row>
    <row r="144" spans="1:256" ht="15">
      <c r="A144" s="1" t="s">
        <v>130</v>
      </c>
      <c r="G144" s="16">
        <f>ROUND(G93+G143,5)</f>
        <v>0</v>
      </c>
      <c r="H144" s="1"/>
      <c r="I144" s="16">
        <f>ROUND(I93+I143,5)</f>
        <v>0</v>
      </c>
      <c r="J144" s="1"/>
      <c r="K144" s="16">
        <f t="shared" si="10"/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2020-08-11T15:55:21Z</dcterms:modified>
  <cp:category/>
  <cp:version/>
  <cp:contentType/>
  <cp:contentStatus/>
</cp:coreProperties>
</file>